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317"/>
  <workbookPr autoCompressPictures="0"/>
  <bookViews>
    <workbookView xWindow="0" yWindow="-460" windowWidth="38400" windowHeight="21600" activeTab="1"/>
  </bookViews>
  <sheets>
    <sheet name="Upfront business costs" sheetId="1" r:id="rId1"/>
    <sheet name="Monthly profit and Loss" sheetId="2" r:id="rId2"/>
    <sheet name="Monthly Cashflow projection" sheetId="6" r:id="rId3"/>
    <sheet name="Monthly Profit summary" sheetId="5" r:id="rId4"/>
    <sheet name="Variables for drop down calcs" sheetId="4" r:id="rId5"/>
  </sheets>
  <definedNames>
    <definedName name="_xlnm._FilterDatabase" localSheetId="1" hidden="1">'Monthly profit and Loss'!$A$47:$AM$68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2" l="1"/>
  <c r="E71" i="2"/>
  <c r="F69" i="2"/>
  <c r="F71" i="2"/>
  <c r="G69" i="2"/>
  <c r="G71" i="2"/>
  <c r="H69" i="2"/>
  <c r="H71" i="2"/>
  <c r="I69" i="2"/>
  <c r="I71" i="2"/>
  <c r="J69" i="2"/>
  <c r="J71" i="2"/>
  <c r="K69" i="2"/>
  <c r="K71" i="2"/>
  <c r="L69" i="2"/>
  <c r="L71" i="2"/>
  <c r="M69" i="2"/>
  <c r="M71" i="2"/>
  <c r="N69" i="2"/>
  <c r="N71" i="2"/>
  <c r="O69" i="2"/>
  <c r="O71" i="2"/>
  <c r="P69" i="2"/>
  <c r="P71" i="2"/>
  <c r="Q69" i="2"/>
  <c r="Q71" i="2"/>
  <c r="R69" i="2"/>
  <c r="R71" i="2"/>
  <c r="S69" i="2"/>
  <c r="S71" i="2"/>
  <c r="T69" i="2"/>
  <c r="T71" i="2"/>
  <c r="U69" i="2"/>
  <c r="U71" i="2"/>
  <c r="V69" i="2"/>
  <c r="V71" i="2"/>
  <c r="W69" i="2"/>
  <c r="W71" i="2"/>
  <c r="X69" i="2"/>
  <c r="X71" i="2"/>
  <c r="Y69" i="2"/>
  <c r="Y71" i="2"/>
  <c r="Z69" i="2"/>
  <c r="Z71" i="2"/>
  <c r="AA69" i="2"/>
  <c r="AA71" i="2"/>
  <c r="AB69" i="2"/>
  <c r="AB71" i="2"/>
  <c r="AC69" i="2"/>
  <c r="AC71" i="2"/>
  <c r="AD69" i="2"/>
  <c r="AD71" i="2"/>
  <c r="AE69" i="2"/>
  <c r="AE71" i="2"/>
  <c r="AF69" i="2"/>
  <c r="AF71" i="2"/>
  <c r="AG69" i="2"/>
  <c r="AG71" i="2"/>
  <c r="AH69" i="2"/>
  <c r="AH71" i="2"/>
  <c r="AI69" i="2"/>
  <c r="AI71" i="2"/>
  <c r="AJ69" i="2"/>
  <c r="AJ71" i="2"/>
  <c r="AK69" i="2"/>
  <c r="AK71" i="2"/>
  <c r="AL69" i="2"/>
  <c r="AL71" i="2"/>
  <c r="AM69" i="2"/>
  <c r="AM71" i="2"/>
  <c r="D69" i="2"/>
  <c r="D71" i="2"/>
  <c r="F10" i="2"/>
  <c r="F8" i="2"/>
  <c r="F9" i="2"/>
  <c r="F19" i="2"/>
  <c r="E10" i="6"/>
  <c r="F21" i="2"/>
  <c r="F22" i="2"/>
  <c r="E11" i="6"/>
  <c r="F32" i="2"/>
  <c r="E12" i="6"/>
  <c r="F34" i="2"/>
  <c r="F38" i="2"/>
  <c r="E13" i="6"/>
  <c r="E15" i="6"/>
  <c r="F24" i="2"/>
  <c r="F40" i="2"/>
  <c r="F42" i="2"/>
  <c r="F47" i="2"/>
  <c r="F48" i="2"/>
  <c r="F49" i="2"/>
  <c r="F51" i="2"/>
  <c r="F52" i="2"/>
  <c r="F55" i="2"/>
  <c r="F58" i="2"/>
  <c r="F59" i="2"/>
  <c r="F60" i="2"/>
  <c r="F61" i="2"/>
  <c r="F62" i="2"/>
  <c r="F63" i="2"/>
  <c r="F64" i="2"/>
  <c r="F65" i="2"/>
  <c r="F66" i="2"/>
  <c r="F67" i="2"/>
  <c r="F68" i="2"/>
  <c r="F73" i="2"/>
  <c r="F74" i="2"/>
  <c r="E22" i="6"/>
  <c r="E21" i="6"/>
  <c r="E25" i="6"/>
  <c r="E27" i="6"/>
  <c r="E10" i="2"/>
  <c r="E8" i="2"/>
  <c r="E9" i="2"/>
  <c r="E19" i="2"/>
  <c r="D10" i="6"/>
  <c r="E21" i="2"/>
  <c r="E22" i="2"/>
  <c r="D11" i="6"/>
  <c r="E32" i="2"/>
  <c r="D12" i="6"/>
  <c r="E34" i="2"/>
  <c r="E38" i="2"/>
  <c r="D13" i="6"/>
  <c r="D15" i="6"/>
  <c r="E24" i="2"/>
  <c r="E40" i="2"/>
  <c r="E42" i="2"/>
  <c r="E47" i="2"/>
  <c r="E48" i="2"/>
  <c r="E49" i="2"/>
  <c r="E51" i="2"/>
  <c r="E52" i="2"/>
  <c r="E55" i="2"/>
  <c r="E58" i="2"/>
  <c r="E59" i="2"/>
  <c r="E60" i="2"/>
  <c r="E61" i="2"/>
  <c r="E62" i="2"/>
  <c r="E63" i="2"/>
  <c r="E64" i="2"/>
  <c r="E65" i="2"/>
  <c r="E66" i="2"/>
  <c r="E67" i="2"/>
  <c r="E68" i="2"/>
  <c r="E73" i="2"/>
  <c r="E74" i="2"/>
  <c r="D22" i="6"/>
  <c r="D21" i="6"/>
  <c r="D25" i="6"/>
  <c r="D27" i="6"/>
  <c r="D10" i="2"/>
  <c r="D8" i="2"/>
  <c r="D9" i="2"/>
  <c r="D19" i="2"/>
  <c r="C10" i="6"/>
  <c r="D21" i="2"/>
  <c r="D22" i="2"/>
  <c r="C11" i="6"/>
  <c r="D32" i="2"/>
  <c r="C12" i="6"/>
  <c r="D34" i="2"/>
  <c r="D38" i="2"/>
  <c r="C13" i="6"/>
  <c r="C15" i="6"/>
  <c r="D24" i="2"/>
  <c r="D40" i="2"/>
  <c r="D42" i="2"/>
  <c r="D47" i="2"/>
  <c r="D48" i="2"/>
  <c r="D49" i="2"/>
  <c r="D51" i="2"/>
  <c r="D52" i="2"/>
  <c r="D55" i="2"/>
  <c r="D58" i="2"/>
  <c r="D59" i="2"/>
  <c r="D60" i="2"/>
  <c r="D61" i="2"/>
  <c r="D62" i="2"/>
  <c r="D63" i="2"/>
  <c r="D64" i="2"/>
  <c r="D65" i="2"/>
  <c r="D66" i="2"/>
  <c r="D67" i="2"/>
  <c r="D68" i="2"/>
  <c r="D73" i="2"/>
  <c r="D74" i="2"/>
  <c r="C22" i="6"/>
  <c r="C24" i="1"/>
  <c r="C20" i="6"/>
  <c r="C21" i="6"/>
  <c r="C25" i="6"/>
  <c r="C27" i="6"/>
  <c r="C28" i="6"/>
  <c r="D28" i="6"/>
  <c r="E28" i="6"/>
  <c r="G11" i="2"/>
  <c r="G8" i="2"/>
  <c r="G9" i="2"/>
  <c r="G19" i="2"/>
  <c r="F10" i="6"/>
  <c r="G21" i="2"/>
  <c r="G22" i="2"/>
  <c r="F11" i="6"/>
  <c r="G32" i="2"/>
  <c r="F12" i="6"/>
  <c r="G34" i="2"/>
  <c r="G38" i="2"/>
  <c r="F13" i="6"/>
  <c r="F15" i="6"/>
  <c r="G24" i="2"/>
  <c r="G40" i="2"/>
  <c r="G42" i="2"/>
  <c r="G47" i="2"/>
  <c r="G48" i="2"/>
  <c r="G49" i="2"/>
  <c r="G51" i="2"/>
  <c r="G52" i="2"/>
  <c r="G55" i="2"/>
  <c r="G58" i="2"/>
  <c r="G59" i="2"/>
  <c r="G60" i="2"/>
  <c r="G61" i="2"/>
  <c r="G62" i="2"/>
  <c r="G63" i="2"/>
  <c r="G64" i="2"/>
  <c r="G65" i="2"/>
  <c r="G66" i="2"/>
  <c r="G67" i="2"/>
  <c r="G68" i="2"/>
  <c r="G73" i="2"/>
  <c r="G74" i="2"/>
  <c r="F22" i="6"/>
  <c r="F21" i="6"/>
  <c r="F25" i="6"/>
  <c r="F27" i="6"/>
  <c r="F28" i="6"/>
  <c r="H11" i="2"/>
  <c r="H8" i="2"/>
  <c r="H9" i="2"/>
  <c r="H19" i="2"/>
  <c r="G10" i="6"/>
  <c r="H21" i="2"/>
  <c r="H22" i="2"/>
  <c r="G11" i="6"/>
  <c r="H32" i="2"/>
  <c r="G12" i="6"/>
  <c r="H34" i="2"/>
  <c r="H38" i="2"/>
  <c r="G13" i="6"/>
  <c r="G15" i="6"/>
  <c r="H24" i="2"/>
  <c r="H40" i="2"/>
  <c r="H42" i="2"/>
  <c r="H47" i="2"/>
  <c r="H48" i="2"/>
  <c r="H49" i="2"/>
  <c r="H51" i="2"/>
  <c r="H52" i="2"/>
  <c r="H55" i="2"/>
  <c r="H58" i="2"/>
  <c r="H59" i="2"/>
  <c r="H60" i="2"/>
  <c r="H61" i="2"/>
  <c r="H62" i="2"/>
  <c r="H63" i="2"/>
  <c r="H64" i="2"/>
  <c r="H65" i="2"/>
  <c r="H66" i="2"/>
  <c r="H67" i="2"/>
  <c r="H68" i="2"/>
  <c r="H73" i="2"/>
  <c r="H74" i="2"/>
  <c r="G22" i="6"/>
  <c r="G21" i="6"/>
  <c r="G25" i="6"/>
  <c r="G27" i="6"/>
  <c r="G28" i="6"/>
  <c r="I11" i="2"/>
  <c r="I8" i="2"/>
  <c r="I9" i="2"/>
  <c r="I19" i="2"/>
  <c r="H10" i="6"/>
  <c r="I21" i="2"/>
  <c r="I22" i="2"/>
  <c r="H11" i="6"/>
  <c r="I32" i="2"/>
  <c r="H12" i="6"/>
  <c r="I34" i="2"/>
  <c r="I38" i="2"/>
  <c r="H13" i="6"/>
  <c r="H15" i="6"/>
  <c r="I24" i="2"/>
  <c r="I40" i="2"/>
  <c r="I42" i="2"/>
  <c r="I47" i="2"/>
  <c r="I48" i="2"/>
  <c r="I49" i="2"/>
  <c r="I51" i="2"/>
  <c r="I52" i="2"/>
  <c r="I55" i="2"/>
  <c r="I58" i="2"/>
  <c r="I59" i="2"/>
  <c r="I60" i="2"/>
  <c r="I61" i="2"/>
  <c r="I62" i="2"/>
  <c r="I63" i="2"/>
  <c r="I64" i="2"/>
  <c r="I65" i="2"/>
  <c r="I66" i="2"/>
  <c r="I67" i="2"/>
  <c r="I68" i="2"/>
  <c r="I73" i="2"/>
  <c r="I74" i="2"/>
  <c r="H22" i="6"/>
  <c r="H21" i="6"/>
  <c r="H25" i="6"/>
  <c r="H27" i="6"/>
  <c r="H28" i="6"/>
  <c r="J12" i="2"/>
  <c r="J8" i="2"/>
  <c r="J9" i="2"/>
  <c r="J19" i="2"/>
  <c r="I10" i="6"/>
  <c r="J21" i="2"/>
  <c r="J22" i="2"/>
  <c r="I11" i="6"/>
  <c r="J28" i="2"/>
  <c r="J32" i="2"/>
  <c r="I12" i="6"/>
  <c r="J34" i="2"/>
  <c r="J38" i="2"/>
  <c r="I13" i="6"/>
  <c r="I15" i="6"/>
  <c r="J24" i="2"/>
  <c r="J40" i="2"/>
  <c r="J42" i="2"/>
  <c r="J47" i="2"/>
  <c r="J48" i="2"/>
  <c r="J49" i="2"/>
  <c r="J51" i="2"/>
  <c r="J52" i="2"/>
  <c r="J55" i="2"/>
  <c r="J58" i="2"/>
  <c r="J59" i="2"/>
  <c r="J60" i="2"/>
  <c r="J61" i="2"/>
  <c r="J62" i="2"/>
  <c r="J63" i="2"/>
  <c r="J64" i="2"/>
  <c r="J65" i="2"/>
  <c r="J66" i="2"/>
  <c r="J67" i="2"/>
  <c r="J68" i="2"/>
  <c r="J73" i="2"/>
  <c r="J74" i="2"/>
  <c r="I22" i="6"/>
  <c r="I21" i="6"/>
  <c r="I25" i="6"/>
  <c r="I27" i="6"/>
  <c r="I28" i="6"/>
  <c r="K12" i="2"/>
  <c r="K8" i="2"/>
  <c r="K9" i="2"/>
  <c r="K19" i="2"/>
  <c r="J10" i="6"/>
  <c r="K21" i="2"/>
  <c r="K22" i="2"/>
  <c r="J11" i="6"/>
  <c r="K28" i="2"/>
  <c r="K32" i="2"/>
  <c r="J12" i="6"/>
  <c r="K34" i="2"/>
  <c r="K38" i="2"/>
  <c r="J13" i="6"/>
  <c r="J15" i="6"/>
  <c r="K24" i="2"/>
  <c r="K40" i="2"/>
  <c r="K42" i="2"/>
  <c r="K47" i="2"/>
  <c r="K48" i="2"/>
  <c r="K49" i="2"/>
  <c r="K51" i="2"/>
  <c r="K52" i="2"/>
  <c r="K55" i="2"/>
  <c r="K58" i="2"/>
  <c r="K59" i="2"/>
  <c r="K60" i="2"/>
  <c r="K61" i="2"/>
  <c r="K62" i="2"/>
  <c r="K63" i="2"/>
  <c r="K64" i="2"/>
  <c r="K65" i="2"/>
  <c r="K66" i="2"/>
  <c r="K67" i="2"/>
  <c r="K68" i="2"/>
  <c r="K73" i="2"/>
  <c r="K74" i="2"/>
  <c r="J22" i="6"/>
  <c r="J21" i="6"/>
  <c r="J25" i="6"/>
  <c r="J27" i="6"/>
  <c r="J28" i="6"/>
  <c r="L12" i="2"/>
  <c r="L8" i="2"/>
  <c r="L9" i="2"/>
  <c r="L19" i="2"/>
  <c r="K10" i="6"/>
  <c r="L21" i="2"/>
  <c r="L22" i="2"/>
  <c r="K11" i="6"/>
  <c r="L28" i="2"/>
  <c r="L32" i="2"/>
  <c r="K12" i="6"/>
  <c r="L34" i="2"/>
  <c r="L38" i="2"/>
  <c r="K13" i="6"/>
  <c r="K15" i="6"/>
  <c r="L24" i="2"/>
  <c r="L40" i="2"/>
  <c r="L42" i="2"/>
  <c r="L47" i="2"/>
  <c r="L48" i="2"/>
  <c r="L49" i="2"/>
  <c r="L51" i="2"/>
  <c r="L52" i="2"/>
  <c r="L55" i="2"/>
  <c r="L58" i="2"/>
  <c r="L59" i="2"/>
  <c r="L60" i="2"/>
  <c r="L61" i="2"/>
  <c r="L62" i="2"/>
  <c r="L63" i="2"/>
  <c r="L64" i="2"/>
  <c r="L65" i="2"/>
  <c r="L66" i="2"/>
  <c r="L67" i="2"/>
  <c r="L68" i="2"/>
  <c r="L73" i="2"/>
  <c r="L74" i="2"/>
  <c r="K22" i="6"/>
  <c r="K21" i="6"/>
  <c r="K25" i="6"/>
  <c r="K27" i="6"/>
  <c r="K28" i="6"/>
  <c r="M8" i="2"/>
  <c r="M9" i="2"/>
  <c r="M13" i="2"/>
  <c r="M19" i="2"/>
  <c r="L10" i="6"/>
  <c r="M21" i="2"/>
  <c r="M22" i="2"/>
  <c r="L11" i="6"/>
  <c r="M28" i="2"/>
  <c r="M32" i="2"/>
  <c r="L12" i="6"/>
  <c r="M34" i="2"/>
  <c r="M38" i="2"/>
  <c r="L13" i="6"/>
  <c r="L15" i="6"/>
  <c r="M47" i="2"/>
  <c r="M48" i="2"/>
  <c r="M49" i="2"/>
  <c r="M51" i="2"/>
  <c r="M52" i="2"/>
  <c r="M55" i="2"/>
  <c r="M58" i="2"/>
  <c r="M59" i="2"/>
  <c r="M60" i="2"/>
  <c r="M61" i="2"/>
  <c r="M62" i="2"/>
  <c r="M63" i="2"/>
  <c r="M64" i="2"/>
  <c r="M65" i="2"/>
  <c r="M66" i="2"/>
  <c r="M67" i="2"/>
  <c r="M68" i="2"/>
  <c r="L21" i="6"/>
  <c r="M40" i="2"/>
  <c r="M24" i="2"/>
  <c r="M42" i="2"/>
  <c r="M73" i="2"/>
  <c r="M74" i="2"/>
  <c r="L22" i="6"/>
  <c r="L25" i="6"/>
  <c r="L27" i="6"/>
  <c r="L28" i="6"/>
  <c r="N8" i="2"/>
  <c r="N9" i="2"/>
  <c r="N13" i="2"/>
  <c r="N19" i="2"/>
  <c r="M10" i="6"/>
  <c r="N21" i="2"/>
  <c r="N22" i="2"/>
  <c r="M11" i="6"/>
  <c r="N28" i="2"/>
  <c r="N32" i="2"/>
  <c r="M12" i="6"/>
  <c r="N34" i="2"/>
  <c r="N38" i="2"/>
  <c r="M13" i="6"/>
  <c r="M15" i="6"/>
  <c r="N47" i="2"/>
  <c r="N48" i="2"/>
  <c r="N49" i="2"/>
  <c r="N51" i="2"/>
  <c r="N52" i="2"/>
  <c r="N55" i="2"/>
  <c r="N58" i="2"/>
  <c r="N59" i="2"/>
  <c r="N60" i="2"/>
  <c r="N61" i="2"/>
  <c r="N62" i="2"/>
  <c r="N63" i="2"/>
  <c r="N64" i="2"/>
  <c r="N65" i="2"/>
  <c r="N66" i="2"/>
  <c r="N67" i="2"/>
  <c r="N68" i="2"/>
  <c r="M21" i="6"/>
  <c r="N40" i="2"/>
  <c r="N24" i="2"/>
  <c r="N42" i="2"/>
  <c r="N73" i="2"/>
  <c r="N74" i="2"/>
  <c r="M22" i="6"/>
  <c r="M25" i="6"/>
  <c r="M27" i="6"/>
  <c r="M28" i="6"/>
  <c r="O8" i="2"/>
  <c r="O9" i="2"/>
  <c r="O13" i="2"/>
  <c r="O19" i="2"/>
  <c r="N10" i="6"/>
  <c r="O21" i="2"/>
  <c r="O22" i="2"/>
  <c r="N11" i="6"/>
  <c r="O28" i="2"/>
  <c r="O32" i="2"/>
  <c r="N12" i="6"/>
  <c r="O34" i="2"/>
  <c r="O38" i="2"/>
  <c r="N13" i="6"/>
  <c r="N15" i="6"/>
  <c r="O47" i="2"/>
  <c r="O48" i="2"/>
  <c r="O49" i="2"/>
  <c r="O51" i="2"/>
  <c r="O52" i="2"/>
  <c r="O55" i="2"/>
  <c r="O58" i="2"/>
  <c r="O59" i="2"/>
  <c r="O60" i="2"/>
  <c r="O61" i="2"/>
  <c r="O62" i="2"/>
  <c r="O63" i="2"/>
  <c r="O64" i="2"/>
  <c r="O65" i="2"/>
  <c r="O66" i="2"/>
  <c r="O67" i="2"/>
  <c r="O68" i="2"/>
  <c r="N21" i="6"/>
  <c r="O40" i="2"/>
  <c r="O24" i="2"/>
  <c r="O42" i="2"/>
  <c r="O73" i="2"/>
  <c r="O74" i="2"/>
  <c r="N22" i="6"/>
  <c r="N25" i="6"/>
  <c r="N27" i="6"/>
  <c r="N28" i="6"/>
  <c r="P8" i="2"/>
  <c r="P9" i="2"/>
  <c r="P14" i="2"/>
  <c r="P19" i="2"/>
  <c r="O10" i="6"/>
  <c r="P21" i="2"/>
  <c r="P22" i="2"/>
  <c r="O11" i="6"/>
  <c r="P29" i="2"/>
  <c r="P32" i="2"/>
  <c r="O12" i="6"/>
  <c r="P35" i="2"/>
  <c r="P38" i="2"/>
  <c r="O13" i="6"/>
  <c r="O15" i="6"/>
  <c r="P47" i="2"/>
  <c r="P48" i="2"/>
  <c r="P49" i="2"/>
  <c r="P50" i="2"/>
  <c r="P51" i="2"/>
  <c r="P53" i="2"/>
  <c r="P56" i="2"/>
  <c r="P58" i="2"/>
  <c r="P59" i="2"/>
  <c r="P60" i="2"/>
  <c r="P61" i="2"/>
  <c r="P62" i="2"/>
  <c r="P63" i="2"/>
  <c r="P64" i="2"/>
  <c r="P65" i="2"/>
  <c r="P66" i="2"/>
  <c r="P67" i="2"/>
  <c r="P68" i="2"/>
  <c r="O21" i="6"/>
  <c r="P40" i="2"/>
  <c r="P24" i="2"/>
  <c r="P42" i="2"/>
  <c r="P73" i="2"/>
  <c r="P74" i="2"/>
  <c r="O22" i="6"/>
  <c r="O25" i="6"/>
  <c r="O27" i="6"/>
  <c r="O28" i="6"/>
  <c r="Q8" i="2"/>
  <c r="Q9" i="2"/>
  <c r="Q14" i="2"/>
  <c r="Q19" i="2"/>
  <c r="P10" i="6"/>
  <c r="Q21" i="2"/>
  <c r="Q22" i="2"/>
  <c r="P11" i="6"/>
  <c r="Q29" i="2"/>
  <c r="Q32" i="2"/>
  <c r="P12" i="6"/>
  <c r="Q35" i="2"/>
  <c r="Q38" i="2"/>
  <c r="P13" i="6"/>
  <c r="P15" i="6"/>
  <c r="Q47" i="2"/>
  <c r="Q48" i="2"/>
  <c r="Q49" i="2"/>
  <c r="Q50" i="2"/>
  <c r="Q51" i="2"/>
  <c r="Q53" i="2"/>
  <c r="Q56" i="2"/>
  <c r="Q58" i="2"/>
  <c r="Q59" i="2"/>
  <c r="Q60" i="2"/>
  <c r="Q61" i="2"/>
  <c r="Q62" i="2"/>
  <c r="Q63" i="2"/>
  <c r="Q64" i="2"/>
  <c r="Q65" i="2"/>
  <c r="Q66" i="2"/>
  <c r="Q67" i="2"/>
  <c r="Q68" i="2"/>
  <c r="P21" i="6"/>
  <c r="Q40" i="2"/>
  <c r="Q24" i="2"/>
  <c r="Q42" i="2"/>
  <c r="Q73" i="2"/>
  <c r="Q74" i="2"/>
  <c r="P22" i="6"/>
  <c r="P25" i="6"/>
  <c r="P27" i="6"/>
  <c r="P28" i="6"/>
  <c r="R8" i="2"/>
  <c r="R9" i="2"/>
  <c r="R14" i="2"/>
  <c r="R19" i="2"/>
  <c r="Q10" i="6"/>
  <c r="R21" i="2"/>
  <c r="R22" i="2"/>
  <c r="Q11" i="6"/>
  <c r="R29" i="2"/>
  <c r="R32" i="2"/>
  <c r="Q12" i="6"/>
  <c r="R35" i="2"/>
  <c r="R38" i="2"/>
  <c r="Q13" i="6"/>
  <c r="Q15" i="6"/>
  <c r="R47" i="2"/>
  <c r="R48" i="2"/>
  <c r="R49" i="2"/>
  <c r="R50" i="2"/>
  <c r="R51" i="2"/>
  <c r="R53" i="2"/>
  <c r="R56" i="2"/>
  <c r="R58" i="2"/>
  <c r="R59" i="2"/>
  <c r="R60" i="2"/>
  <c r="R61" i="2"/>
  <c r="R62" i="2"/>
  <c r="R63" i="2"/>
  <c r="R64" i="2"/>
  <c r="R65" i="2"/>
  <c r="R66" i="2"/>
  <c r="R67" i="2"/>
  <c r="R68" i="2"/>
  <c r="Q21" i="6"/>
  <c r="R40" i="2"/>
  <c r="R24" i="2"/>
  <c r="R42" i="2"/>
  <c r="R73" i="2"/>
  <c r="R74" i="2"/>
  <c r="Q22" i="6"/>
  <c r="Q25" i="6"/>
  <c r="Q27" i="6"/>
  <c r="Q28" i="6"/>
  <c r="S8" i="2"/>
  <c r="S9" i="2"/>
  <c r="S14" i="2"/>
  <c r="S19" i="2"/>
  <c r="R10" i="6"/>
  <c r="S21" i="2"/>
  <c r="S22" i="2"/>
  <c r="R11" i="6"/>
  <c r="S29" i="2"/>
  <c r="S32" i="2"/>
  <c r="R12" i="6"/>
  <c r="S35" i="2"/>
  <c r="S38" i="2"/>
  <c r="R13" i="6"/>
  <c r="R15" i="6"/>
  <c r="S47" i="2"/>
  <c r="S48" i="2"/>
  <c r="S49" i="2"/>
  <c r="S50" i="2"/>
  <c r="S51" i="2"/>
  <c r="S53" i="2"/>
  <c r="S56" i="2"/>
  <c r="S58" i="2"/>
  <c r="S59" i="2"/>
  <c r="S60" i="2"/>
  <c r="S61" i="2"/>
  <c r="S62" i="2"/>
  <c r="S63" i="2"/>
  <c r="S64" i="2"/>
  <c r="S65" i="2"/>
  <c r="S66" i="2"/>
  <c r="S67" i="2"/>
  <c r="S68" i="2"/>
  <c r="R21" i="6"/>
  <c r="S40" i="2"/>
  <c r="S24" i="2"/>
  <c r="S42" i="2"/>
  <c r="S73" i="2"/>
  <c r="S74" i="2"/>
  <c r="R22" i="6"/>
  <c r="R25" i="6"/>
  <c r="R27" i="6"/>
  <c r="R28" i="6"/>
  <c r="T8" i="2"/>
  <c r="T9" i="2"/>
  <c r="T14" i="2"/>
  <c r="T19" i="2"/>
  <c r="S10" i="6"/>
  <c r="T21" i="2"/>
  <c r="T22" i="2"/>
  <c r="S11" i="6"/>
  <c r="T29" i="2"/>
  <c r="T32" i="2"/>
  <c r="S12" i="6"/>
  <c r="T35" i="2"/>
  <c r="T38" i="2"/>
  <c r="S13" i="6"/>
  <c r="S15" i="6"/>
  <c r="T47" i="2"/>
  <c r="T48" i="2"/>
  <c r="T49" i="2"/>
  <c r="T50" i="2"/>
  <c r="T51" i="2"/>
  <c r="T53" i="2"/>
  <c r="T56" i="2"/>
  <c r="T58" i="2"/>
  <c r="T59" i="2"/>
  <c r="T60" i="2"/>
  <c r="T61" i="2"/>
  <c r="T62" i="2"/>
  <c r="T63" i="2"/>
  <c r="T64" i="2"/>
  <c r="T65" i="2"/>
  <c r="T66" i="2"/>
  <c r="T67" i="2"/>
  <c r="T68" i="2"/>
  <c r="S21" i="6"/>
  <c r="T40" i="2"/>
  <c r="T24" i="2"/>
  <c r="T42" i="2"/>
  <c r="T73" i="2"/>
  <c r="T74" i="2"/>
  <c r="S22" i="6"/>
  <c r="S25" i="6"/>
  <c r="S27" i="6"/>
  <c r="S28" i="6"/>
  <c r="U8" i="2"/>
  <c r="U9" i="2"/>
  <c r="U14" i="2"/>
  <c r="U19" i="2"/>
  <c r="T10" i="6"/>
  <c r="U21" i="2"/>
  <c r="U22" i="2"/>
  <c r="T11" i="6"/>
  <c r="U29" i="2"/>
  <c r="U32" i="2"/>
  <c r="T12" i="6"/>
  <c r="U35" i="2"/>
  <c r="U38" i="2"/>
  <c r="T13" i="6"/>
  <c r="T15" i="6"/>
  <c r="U47" i="2"/>
  <c r="U48" i="2"/>
  <c r="U49" i="2"/>
  <c r="U50" i="2"/>
  <c r="U51" i="2"/>
  <c r="U53" i="2"/>
  <c r="U56" i="2"/>
  <c r="U58" i="2"/>
  <c r="U59" i="2"/>
  <c r="U60" i="2"/>
  <c r="U61" i="2"/>
  <c r="U62" i="2"/>
  <c r="U63" i="2"/>
  <c r="U64" i="2"/>
  <c r="U65" i="2"/>
  <c r="U66" i="2"/>
  <c r="U67" i="2"/>
  <c r="U68" i="2"/>
  <c r="T21" i="6"/>
  <c r="U40" i="2"/>
  <c r="U24" i="2"/>
  <c r="U42" i="2"/>
  <c r="U73" i="2"/>
  <c r="U74" i="2"/>
  <c r="T22" i="6"/>
  <c r="T25" i="6"/>
  <c r="T27" i="6"/>
  <c r="T28" i="6"/>
  <c r="V8" i="2"/>
  <c r="V9" i="2"/>
  <c r="V15" i="2"/>
  <c r="V19" i="2"/>
  <c r="U10" i="6"/>
  <c r="V21" i="2"/>
  <c r="V22" i="2"/>
  <c r="U11" i="6"/>
  <c r="V29" i="2"/>
  <c r="V32" i="2"/>
  <c r="U12" i="6"/>
  <c r="V35" i="2"/>
  <c r="V38" i="2"/>
  <c r="U13" i="6"/>
  <c r="U15" i="6"/>
  <c r="V47" i="2"/>
  <c r="V48" i="2"/>
  <c r="V49" i="2"/>
  <c r="V50" i="2"/>
  <c r="V51" i="2"/>
  <c r="V53" i="2"/>
  <c r="V56" i="2"/>
  <c r="V58" i="2"/>
  <c r="V59" i="2"/>
  <c r="V60" i="2"/>
  <c r="V61" i="2"/>
  <c r="V62" i="2"/>
  <c r="V63" i="2"/>
  <c r="V64" i="2"/>
  <c r="V65" i="2"/>
  <c r="V66" i="2"/>
  <c r="V67" i="2"/>
  <c r="V68" i="2"/>
  <c r="U21" i="6"/>
  <c r="V40" i="2"/>
  <c r="V24" i="2"/>
  <c r="V42" i="2"/>
  <c r="V73" i="2"/>
  <c r="V74" i="2"/>
  <c r="U22" i="6"/>
  <c r="U25" i="6"/>
  <c r="U27" i="6"/>
  <c r="U28" i="6"/>
  <c r="W8" i="2"/>
  <c r="W9" i="2"/>
  <c r="W15" i="2"/>
  <c r="W19" i="2"/>
  <c r="V10" i="6"/>
  <c r="W21" i="2"/>
  <c r="W22" i="2"/>
  <c r="V11" i="6"/>
  <c r="W29" i="2"/>
  <c r="W32" i="2"/>
  <c r="V12" i="6"/>
  <c r="W35" i="2"/>
  <c r="W38" i="2"/>
  <c r="V13" i="6"/>
  <c r="V15" i="6"/>
  <c r="W47" i="2"/>
  <c r="W48" i="2"/>
  <c r="W49" i="2"/>
  <c r="W50" i="2"/>
  <c r="W51" i="2"/>
  <c r="W53" i="2"/>
  <c r="W56" i="2"/>
  <c r="W58" i="2"/>
  <c r="W59" i="2"/>
  <c r="W60" i="2"/>
  <c r="W61" i="2"/>
  <c r="W62" i="2"/>
  <c r="W63" i="2"/>
  <c r="W64" i="2"/>
  <c r="W65" i="2"/>
  <c r="W66" i="2"/>
  <c r="W67" i="2"/>
  <c r="W68" i="2"/>
  <c r="V21" i="6"/>
  <c r="W40" i="2"/>
  <c r="W24" i="2"/>
  <c r="W42" i="2"/>
  <c r="W73" i="2"/>
  <c r="W74" i="2"/>
  <c r="V22" i="6"/>
  <c r="V25" i="6"/>
  <c r="V27" i="6"/>
  <c r="V28" i="6"/>
  <c r="X8" i="2"/>
  <c r="X9" i="2"/>
  <c r="X15" i="2"/>
  <c r="X19" i="2"/>
  <c r="W10" i="6"/>
  <c r="X21" i="2"/>
  <c r="X22" i="2"/>
  <c r="W11" i="6"/>
  <c r="X29" i="2"/>
  <c r="X32" i="2"/>
  <c r="W12" i="6"/>
  <c r="X35" i="2"/>
  <c r="X38" i="2"/>
  <c r="W13" i="6"/>
  <c r="W15" i="6"/>
  <c r="X47" i="2"/>
  <c r="X48" i="2"/>
  <c r="X49" i="2"/>
  <c r="X50" i="2"/>
  <c r="X51" i="2"/>
  <c r="X53" i="2"/>
  <c r="X56" i="2"/>
  <c r="X58" i="2"/>
  <c r="X59" i="2"/>
  <c r="X60" i="2"/>
  <c r="X61" i="2"/>
  <c r="X62" i="2"/>
  <c r="X63" i="2"/>
  <c r="X64" i="2"/>
  <c r="X65" i="2"/>
  <c r="X66" i="2"/>
  <c r="X67" i="2"/>
  <c r="X68" i="2"/>
  <c r="W21" i="6"/>
  <c r="X40" i="2"/>
  <c r="X24" i="2"/>
  <c r="X42" i="2"/>
  <c r="X73" i="2"/>
  <c r="X74" i="2"/>
  <c r="W22" i="6"/>
  <c r="W25" i="6"/>
  <c r="W27" i="6"/>
  <c r="W28" i="6"/>
  <c r="Y8" i="2"/>
  <c r="Y9" i="2"/>
  <c r="Y15" i="2"/>
  <c r="Y19" i="2"/>
  <c r="X10" i="6"/>
  <c r="Y21" i="2"/>
  <c r="Y22" i="2"/>
  <c r="X11" i="6"/>
  <c r="Y29" i="2"/>
  <c r="Y32" i="2"/>
  <c r="X12" i="6"/>
  <c r="Y35" i="2"/>
  <c r="Y38" i="2"/>
  <c r="X13" i="6"/>
  <c r="X15" i="6"/>
  <c r="Y47" i="2"/>
  <c r="Y48" i="2"/>
  <c r="Y49" i="2"/>
  <c r="Y50" i="2"/>
  <c r="Y51" i="2"/>
  <c r="Y53" i="2"/>
  <c r="Y56" i="2"/>
  <c r="Y58" i="2"/>
  <c r="Y59" i="2"/>
  <c r="Y60" i="2"/>
  <c r="Y61" i="2"/>
  <c r="Y62" i="2"/>
  <c r="Y63" i="2"/>
  <c r="Y64" i="2"/>
  <c r="Y65" i="2"/>
  <c r="Y66" i="2"/>
  <c r="Y67" i="2"/>
  <c r="Y68" i="2"/>
  <c r="X21" i="6"/>
  <c r="Y40" i="2"/>
  <c r="Y24" i="2"/>
  <c r="Y42" i="2"/>
  <c r="Y73" i="2"/>
  <c r="Y74" i="2"/>
  <c r="X22" i="6"/>
  <c r="X25" i="6"/>
  <c r="X27" i="6"/>
  <c r="X28" i="6"/>
  <c r="Z8" i="2"/>
  <c r="Z9" i="2"/>
  <c r="Z15" i="2"/>
  <c r="Z19" i="2"/>
  <c r="Y10" i="6"/>
  <c r="Z21" i="2"/>
  <c r="Z22" i="2"/>
  <c r="Y11" i="6"/>
  <c r="Z29" i="2"/>
  <c r="Z32" i="2"/>
  <c r="Y12" i="6"/>
  <c r="Z35" i="2"/>
  <c r="Z38" i="2"/>
  <c r="Y13" i="6"/>
  <c r="Y15" i="6"/>
  <c r="Z47" i="2"/>
  <c r="Z48" i="2"/>
  <c r="Z49" i="2"/>
  <c r="Z50" i="2"/>
  <c r="Z51" i="2"/>
  <c r="Z53" i="2"/>
  <c r="Z56" i="2"/>
  <c r="Z58" i="2"/>
  <c r="Z59" i="2"/>
  <c r="Z60" i="2"/>
  <c r="Z61" i="2"/>
  <c r="Z62" i="2"/>
  <c r="Z63" i="2"/>
  <c r="Z64" i="2"/>
  <c r="Z65" i="2"/>
  <c r="Z66" i="2"/>
  <c r="Z67" i="2"/>
  <c r="Z68" i="2"/>
  <c r="Y21" i="6"/>
  <c r="Z40" i="2"/>
  <c r="Z24" i="2"/>
  <c r="Z42" i="2"/>
  <c r="Z73" i="2"/>
  <c r="Z74" i="2"/>
  <c r="Y22" i="6"/>
  <c r="Y25" i="6"/>
  <c r="Y27" i="6"/>
  <c r="Y28" i="6"/>
  <c r="AA8" i="2"/>
  <c r="AA9" i="2"/>
  <c r="AA15" i="2"/>
  <c r="AA19" i="2"/>
  <c r="Z10" i="6"/>
  <c r="AA21" i="2"/>
  <c r="AA22" i="2"/>
  <c r="Z11" i="6"/>
  <c r="AA29" i="2"/>
  <c r="AA32" i="2"/>
  <c r="Z12" i="6"/>
  <c r="AA35" i="2"/>
  <c r="AA38" i="2"/>
  <c r="Z13" i="6"/>
  <c r="Z15" i="6"/>
  <c r="AA47" i="2"/>
  <c r="AA48" i="2"/>
  <c r="AA49" i="2"/>
  <c r="AA50" i="2"/>
  <c r="AA51" i="2"/>
  <c r="AA53" i="2"/>
  <c r="AA56" i="2"/>
  <c r="AA58" i="2"/>
  <c r="AA59" i="2"/>
  <c r="AA60" i="2"/>
  <c r="AA61" i="2"/>
  <c r="AA62" i="2"/>
  <c r="AA63" i="2"/>
  <c r="AA64" i="2"/>
  <c r="AA65" i="2"/>
  <c r="AA66" i="2"/>
  <c r="AA67" i="2"/>
  <c r="AA68" i="2"/>
  <c r="Z21" i="6"/>
  <c r="AA40" i="2"/>
  <c r="AA24" i="2"/>
  <c r="AA42" i="2"/>
  <c r="AA73" i="2"/>
  <c r="AA74" i="2"/>
  <c r="Z22" i="6"/>
  <c r="Z25" i="6"/>
  <c r="Z27" i="6"/>
  <c r="Z28" i="6"/>
  <c r="AB8" i="2"/>
  <c r="AB9" i="2"/>
  <c r="AB16" i="2"/>
  <c r="AB19" i="2"/>
  <c r="AA10" i="6"/>
  <c r="AB21" i="2"/>
  <c r="AB22" i="2"/>
  <c r="AA11" i="6"/>
  <c r="AB30" i="2"/>
  <c r="AB32" i="2"/>
  <c r="AA12" i="6"/>
  <c r="AB36" i="2"/>
  <c r="AB38" i="2"/>
  <c r="AA13" i="6"/>
  <c r="AA15" i="6"/>
  <c r="AB47" i="2"/>
  <c r="AB48" i="2"/>
  <c r="AB49" i="2"/>
  <c r="AB50" i="2"/>
  <c r="AB51" i="2"/>
  <c r="AB54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A21" i="6"/>
  <c r="AB40" i="2"/>
  <c r="AB24" i="2"/>
  <c r="AB42" i="2"/>
  <c r="AB73" i="2"/>
  <c r="AB74" i="2"/>
  <c r="AA22" i="6"/>
  <c r="AA25" i="6"/>
  <c r="AA27" i="6"/>
  <c r="AA28" i="6"/>
  <c r="AC8" i="2"/>
  <c r="AC9" i="2"/>
  <c r="AC16" i="2"/>
  <c r="AC19" i="2"/>
  <c r="AB10" i="6"/>
  <c r="AC21" i="2"/>
  <c r="AC22" i="2"/>
  <c r="AB11" i="6"/>
  <c r="AC30" i="2"/>
  <c r="AC32" i="2"/>
  <c r="AB12" i="6"/>
  <c r="AC36" i="2"/>
  <c r="AC38" i="2"/>
  <c r="AB13" i="6"/>
  <c r="AB15" i="6"/>
  <c r="AC47" i="2"/>
  <c r="AC48" i="2"/>
  <c r="AC49" i="2"/>
  <c r="AC50" i="2"/>
  <c r="AC51" i="2"/>
  <c r="AC54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B21" i="6"/>
  <c r="AC40" i="2"/>
  <c r="AC24" i="2"/>
  <c r="AC42" i="2"/>
  <c r="AC73" i="2"/>
  <c r="AC74" i="2"/>
  <c r="AB22" i="6"/>
  <c r="AB25" i="6"/>
  <c r="AB27" i="6"/>
  <c r="AB28" i="6"/>
  <c r="AD8" i="2"/>
  <c r="AD9" i="2"/>
  <c r="AD16" i="2"/>
  <c r="AD19" i="2"/>
  <c r="AC10" i="6"/>
  <c r="AD21" i="2"/>
  <c r="AD22" i="2"/>
  <c r="AC11" i="6"/>
  <c r="AD30" i="2"/>
  <c r="AD32" i="2"/>
  <c r="AC12" i="6"/>
  <c r="AD36" i="2"/>
  <c r="AD38" i="2"/>
  <c r="AC13" i="6"/>
  <c r="AC15" i="6"/>
  <c r="AD47" i="2"/>
  <c r="AD48" i="2"/>
  <c r="AD49" i="2"/>
  <c r="AD50" i="2"/>
  <c r="AD51" i="2"/>
  <c r="AD54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C21" i="6"/>
  <c r="AD40" i="2"/>
  <c r="AD24" i="2"/>
  <c r="AD42" i="2"/>
  <c r="AD73" i="2"/>
  <c r="AD74" i="2"/>
  <c r="AC22" i="6"/>
  <c r="AC25" i="6"/>
  <c r="AC27" i="6"/>
  <c r="AC28" i="6"/>
  <c r="AE8" i="2"/>
  <c r="AE9" i="2"/>
  <c r="AE16" i="2"/>
  <c r="AE19" i="2"/>
  <c r="AD10" i="6"/>
  <c r="AE21" i="2"/>
  <c r="AE22" i="2"/>
  <c r="AD11" i="6"/>
  <c r="AE30" i="2"/>
  <c r="AE32" i="2"/>
  <c r="AD12" i="6"/>
  <c r="AE36" i="2"/>
  <c r="AE38" i="2"/>
  <c r="AD13" i="6"/>
  <c r="AD15" i="6"/>
  <c r="AE47" i="2"/>
  <c r="AE48" i="2"/>
  <c r="AE49" i="2"/>
  <c r="AE50" i="2"/>
  <c r="AE51" i="2"/>
  <c r="AE54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D21" i="6"/>
  <c r="AE40" i="2"/>
  <c r="AE24" i="2"/>
  <c r="AE42" i="2"/>
  <c r="AE73" i="2"/>
  <c r="AE74" i="2"/>
  <c r="AD22" i="6"/>
  <c r="AD25" i="6"/>
  <c r="AD27" i="6"/>
  <c r="AD28" i="6"/>
  <c r="AF8" i="2"/>
  <c r="AF9" i="2"/>
  <c r="AF16" i="2"/>
  <c r="AF19" i="2"/>
  <c r="AE10" i="6"/>
  <c r="AF21" i="2"/>
  <c r="AF22" i="2"/>
  <c r="AE11" i="6"/>
  <c r="AF30" i="2"/>
  <c r="AF32" i="2"/>
  <c r="AE12" i="6"/>
  <c r="AF36" i="2"/>
  <c r="AF38" i="2"/>
  <c r="AE13" i="6"/>
  <c r="AE15" i="6"/>
  <c r="AF47" i="2"/>
  <c r="AF48" i="2"/>
  <c r="AF49" i="2"/>
  <c r="AF50" i="2"/>
  <c r="AF51" i="2"/>
  <c r="AF54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E21" i="6"/>
  <c r="AF40" i="2"/>
  <c r="AF24" i="2"/>
  <c r="AF42" i="2"/>
  <c r="AF73" i="2"/>
  <c r="AF74" i="2"/>
  <c r="AE22" i="6"/>
  <c r="AE25" i="6"/>
  <c r="AE27" i="6"/>
  <c r="AE28" i="6"/>
  <c r="AG8" i="2"/>
  <c r="AG9" i="2"/>
  <c r="AG16" i="2"/>
  <c r="AG19" i="2"/>
  <c r="AF10" i="6"/>
  <c r="AG21" i="2"/>
  <c r="AG22" i="2"/>
  <c r="AF11" i="6"/>
  <c r="AG30" i="2"/>
  <c r="AG32" i="2"/>
  <c r="AF12" i="6"/>
  <c r="AG36" i="2"/>
  <c r="AG38" i="2"/>
  <c r="AF13" i="6"/>
  <c r="AF15" i="6"/>
  <c r="AG47" i="2"/>
  <c r="AG48" i="2"/>
  <c r="AG49" i="2"/>
  <c r="AG50" i="2"/>
  <c r="AG51" i="2"/>
  <c r="AG54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F21" i="6"/>
  <c r="AG40" i="2"/>
  <c r="AG24" i="2"/>
  <c r="AG42" i="2"/>
  <c r="AG73" i="2"/>
  <c r="AG74" i="2"/>
  <c r="AF22" i="6"/>
  <c r="AF25" i="6"/>
  <c r="AF27" i="6"/>
  <c r="AF28" i="6"/>
  <c r="AH8" i="2"/>
  <c r="AH9" i="2"/>
  <c r="AH16" i="2"/>
  <c r="AH19" i="2"/>
  <c r="AG10" i="6"/>
  <c r="AH21" i="2"/>
  <c r="AH22" i="2"/>
  <c r="AG11" i="6"/>
  <c r="AH30" i="2"/>
  <c r="AH32" i="2"/>
  <c r="AG12" i="6"/>
  <c r="AH36" i="2"/>
  <c r="AH38" i="2"/>
  <c r="AG13" i="6"/>
  <c r="AG15" i="6"/>
  <c r="AH47" i="2"/>
  <c r="AH48" i="2"/>
  <c r="AH49" i="2"/>
  <c r="AH50" i="2"/>
  <c r="AH51" i="2"/>
  <c r="AH54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G21" i="6"/>
  <c r="AH40" i="2"/>
  <c r="AH24" i="2"/>
  <c r="AH42" i="2"/>
  <c r="AH73" i="2"/>
  <c r="AH74" i="2"/>
  <c r="AG22" i="6"/>
  <c r="AG25" i="6"/>
  <c r="AG27" i="6"/>
  <c r="AG28" i="6"/>
  <c r="AI8" i="2"/>
  <c r="AI9" i="2"/>
  <c r="AI16" i="2"/>
  <c r="AI19" i="2"/>
  <c r="AH10" i="6"/>
  <c r="AI21" i="2"/>
  <c r="AI22" i="2"/>
  <c r="AH11" i="6"/>
  <c r="AI30" i="2"/>
  <c r="AI32" i="2"/>
  <c r="AH12" i="6"/>
  <c r="AI36" i="2"/>
  <c r="AI38" i="2"/>
  <c r="AH13" i="6"/>
  <c r="AH15" i="6"/>
  <c r="AI47" i="2"/>
  <c r="AI48" i="2"/>
  <c r="AI49" i="2"/>
  <c r="AI50" i="2"/>
  <c r="AI51" i="2"/>
  <c r="AI54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H21" i="6"/>
  <c r="AI40" i="2"/>
  <c r="AI24" i="2"/>
  <c r="AI42" i="2"/>
  <c r="AI73" i="2"/>
  <c r="AI74" i="2"/>
  <c r="AH22" i="6"/>
  <c r="AH25" i="6"/>
  <c r="AH27" i="6"/>
  <c r="AH28" i="6"/>
  <c r="AJ8" i="2"/>
  <c r="AJ9" i="2"/>
  <c r="AJ16" i="2"/>
  <c r="AJ19" i="2"/>
  <c r="AI10" i="6"/>
  <c r="AJ21" i="2"/>
  <c r="AJ22" i="2"/>
  <c r="AI11" i="6"/>
  <c r="AJ30" i="2"/>
  <c r="AJ32" i="2"/>
  <c r="AI12" i="6"/>
  <c r="AJ36" i="2"/>
  <c r="AJ38" i="2"/>
  <c r="AI13" i="6"/>
  <c r="AI15" i="6"/>
  <c r="AJ47" i="2"/>
  <c r="AJ48" i="2"/>
  <c r="AJ49" i="2"/>
  <c r="AJ50" i="2"/>
  <c r="AJ51" i="2"/>
  <c r="AJ54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I21" i="6"/>
  <c r="AJ40" i="2"/>
  <c r="AJ24" i="2"/>
  <c r="AJ42" i="2"/>
  <c r="AJ73" i="2"/>
  <c r="AJ74" i="2"/>
  <c r="AI22" i="6"/>
  <c r="AI25" i="6"/>
  <c r="AI27" i="6"/>
  <c r="AI28" i="6"/>
  <c r="AK8" i="2"/>
  <c r="AK9" i="2"/>
  <c r="AK16" i="2"/>
  <c r="AK19" i="2"/>
  <c r="AJ10" i="6"/>
  <c r="AK21" i="2"/>
  <c r="AK22" i="2"/>
  <c r="AJ11" i="6"/>
  <c r="AK30" i="2"/>
  <c r="AK32" i="2"/>
  <c r="AJ12" i="6"/>
  <c r="AK36" i="2"/>
  <c r="AK38" i="2"/>
  <c r="AJ13" i="6"/>
  <c r="AJ15" i="6"/>
  <c r="AK47" i="2"/>
  <c r="AK48" i="2"/>
  <c r="AK49" i="2"/>
  <c r="AK50" i="2"/>
  <c r="AK51" i="2"/>
  <c r="AK54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J21" i="6"/>
  <c r="AK40" i="2"/>
  <c r="AK24" i="2"/>
  <c r="AK42" i="2"/>
  <c r="AK73" i="2"/>
  <c r="AK74" i="2"/>
  <c r="AJ22" i="6"/>
  <c r="AJ25" i="6"/>
  <c r="AJ27" i="6"/>
  <c r="AJ28" i="6"/>
  <c r="AL8" i="2"/>
  <c r="AL9" i="2"/>
  <c r="AL16" i="2"/>
  <c r="AL19" i="2"/>
  <c r="AK10" i="6"/>
  <c r="AL21" i="2"/>
  <c r="AL22" i="2"/>
  <c r="AK11" i="6"/>
  <c r="AL30" i="2"/>
  <c r="AL32" i="2"/>
  <c r="AK12" i="6"/>
  <c r="AL36" i="2"/>
  <c r="AL38" i="2"/>
  <c r="AK13" i="6"/>
  <c r="AK15" i="6"/>
  <c r="AL47" i="2"/>
  <c r="AL48" i="2"/>
  <c r="AL49" i="2"/>
  <c r="AL50" i="2"/>
  <c r="AL51" i="2"/>
  <c r="AL54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K21" i="6"/>
  <c r="AL40" i="2"/>
  <c r="AL24" i="2"/>
  <c r="AL42" i="2"/>
  <c r="AL73" i="2"/>
  <c r="AL74" i="2"/>
  <c r="AK22" i="6"/>
  <c r="AK25" i="6"/>
  <c r="AK27" i="6"/>
  <c r="AK28" i="6"/>
  <c r="AM8" i="2"/>
  <c r="AM9" i="2"/>
  <c r="AM16" i="2"/>
  <c r="AM19" i="2"/>
  <c r="AL10" i="6"/>
  <c r="AM21" i="2"/>
  <c r="AM22" i="2"/>
  <c r="AL11" i="6"/>
  <c r="AM30" i="2"/>
  <c r="AM32" i="2"/>
  <c r="AL12" i="6"/>
  <c r="AM36" i="2"/>
  <c r="AM38" i="2"/>
  <c r="AL13" i="6"/>
  <c r="AL15" i="6"/>
  <c r="AM47" i="2"/>
  <c r="AM48" i="2"/>
  <c r="AM49" i="2"/>
  <c r="AM50" i="2"/>
  <c r="AM51" i="2"/>
  <c r="AM54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L21" i="6"/>
  <c r="AM40" i="2"/>
  <c r="AM24" i="2"/>
  <c r="AM42" i="2"/>
  <c r="AM73" i="2"/>
  <c r="AM74" i="2"/>
  <c r="AL22" i="6"/>
  <c r="AL25" i="6"/>
  <c r="AL27" i="6"/>
  <c r="AL28" i="6"/>
  <c r="E17" i="2"/>
  <c r="E18" i="2"/>
  <c r="F17" i="2"/>
  <c r="F18" i="2"/>
  <c r="G17" i="2"/>
  <c r="G18" i="2"/>
  <c r="H17" i="2"/>
  <c r="H18" i="2"/>
  <c r="I17" i="2"/>
  <c r="I18" i="2"/>
  <c r="J17" i="2"/>
  <c r="J18" i="2"/>
  <c r="K17" i="2"/>
  <c r="K18" i="2"/>
  <c r="L17" i="2"/>
  <c r="L18" i="2"/>
  <c r="M17" i="2"/>
  <c r="M18" i="2"/>
  <c r="N17" i="2"/>
  <c r="N18" i="2"/>
  <c r="O17" i="2"/>
  <c r="O18" i="2"/>
  <c r="P17" i="2"/>
  <c r="P18" i="2"/>
  <c r="Q17" i="2"/>
  <c r="Q18" i="2"/>
  <c r="R17" i="2"/>
  <c r="R18" i="2"/>
  <c r="S17" i="2"/>
  <c r="S18" i="2"/>
  <c r="T17" i="2"/>
  <c r="T18" i="2"/>
  <c r="U17" i="2"/>
  <c r="U18" i="2"/>
  <c r="V17" i="2"/>
  <c r="V18" i="2"/>
  <c r="W17" i="2"/>
  <c r="W18" i="2"/>
  <c r="X17" i="2"/>
  <c r="X18" i="2"/>
  <c r="Y17" i="2"/>
  <c r="Y18" i="2"/>
  <c r="Z17" i="2"/>
  <c r="Z18" i="2"/>
  <c r="AA17" i="2"/>
  <c r="AA18" i="2"/>
  <c r="AB17" i="2"/>
  <c r="AB18" i="2"/>
  <c r="AC17" i="2"/>
  <c r="AC18" i="2"/>
  <c r="AD17" i="2"/>
  <c r="AD18" i="2"/>
  <c r="AE17" i="2"/>
  <c r="AE18" i="2"/>
  <c r="AF17" i="2"/>
  <c r="AF18" i="2"/>
  <c r="AG17" i="2"/>
  <c r="AG18" i="2"/>
  <c r="AH17" i="2"/>
  <c r="AH18" i="2"/>
  <c r="AI17" i="2"/>
  <c r="AI18" i="2"/>
  <c r="AJ17" i="2"/>
  <c r="AJ18" i="2"/>
  <c r="AK17" i="2"/>
  <c r="AK18" i="2"/>
  <c r="AL17" i="2"/>
  <c r="AL18" i="2"/>
  <c r="AM17" i="2"/>
  <c r="AM18" i="2"/>
  <c r="D17" i="2"/>
  <c r="D18" i="2"/>
  <c r="B84" i="2"/>
  <c r="B83" i="2"/>
  <c r="B82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B80" i="2"/>
  <c r="P76" i="2"/>
  <c r="Q76" i="2"/>
  <c r="R76" i="2"/>
  <c r="S76" i="2"/>
  <c r="T76" i="2"/>
  <c r="U76" i="2"/>
  <c r="V76" i="2"/>
  <c r="W76" i="2"/>
  <c r="X76" i="2"/>
  <c r="Y76" i="2"/>
  <c r="Z76" i="2"/>
  <c r="AA76" i="2"/>
  <c r="B79" i="2"/>
  <c r="D76" i="2"/>
  <c r="E76" i="2"/>
  <c r="F76" i="2"/>
  <c r="G76" i="2"/>
  <c r="H76" i="2"/>
  <c r="I76" i="2"/>
  <c r="J76" i="2"/>
  <c r="K76" i="2"/>
  <c r="L76" i="2"/>
  <c r="M76" i="2"/>
  <c r="N76" i="2"/>
  <c r="O76" i="2"/>
  <c r="B78" i="2"/>
  <c r="B6" i="2"/>
</calcChain>
</file>

<file path=xl/sharedStrings.xml><?xml version="1.0" encoding="utf-8"?>
<sst xmlns="http://schemas.openxmlformats.org/spreadsheetml/2006/main" count="210" uniqueCount="147">
  <si>
    <t>Item no</t>
  </si>
  <si>
    <t>Cost</t>
  </si>
  <si>
    <t>Smoke tester</t>
  </si>
  <si>
    <t>Courtesy car 1</t>
  </si>
  <si>
    <t>BMW key reader</t>
  </si>
  <si>
    <t xml:space="preserve">Monthly planned profit and Loss </t>
  </si>
  <si>
    <t xml:space="preserve">Month 1 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</si>
  <si>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</si>
  <si>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</si>
  <si>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</si>
  <si>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</si>
  <si>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</si>
  <si>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</si>
  <si>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</si>
  <si>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</si>
  <si>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</si>
  <si>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</si>
  <si>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</si>
  <si>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</si>
  <si>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</si>
  <si>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</si>
  <si>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</si>
  <si>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</si>
  <si>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</si>
  <si>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</si>
  <si>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</si>
  <si>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</si>
  <si>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</si>
  <si>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</si>
  <si>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</si>
  <si>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</si>
  <si>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</si>
  <si>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</si>
  <si>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</si>
  <si>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</si>
  <si>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</si>
  <si>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</si>
  <si>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</si>
  <si>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</si>
  <si>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</si>
  <si>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</si>
  <si>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</si>
  <si>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Total Income</t>
  </si>
  <si>
    <t>Costs</t>
  </si>
  <si>
    <t>Workshop software</t>
  </si>
  <si>
    <t>Telstra phone and broadband</t>
  </si>
  <si>
    <t>Accountant year end tax return</t>
  </si>
  <si>
    <t>Building rates and body Corp fees</t>
  </si>
  <si>
    <t>Building land tax</t>
  </si>
  <si>
    <t>Electricity</t>
  </si>
  <si>
    <t>Advertising</t>
  </si>
  <si>
    <t>ASIC Company fees</t>
  </si>
  <si>
    <t>Web services</t>
  </si>
  <si>
    <t>Banking charges / EFTPOS</t>
  </si>
  <si>
    <t>Vehicle Registration 2 cars</t>
  </si>
  <si>
    <t>Number of staff including Mark that can be billable</t>
  </si>
  <si>
    <t>Billable workshop hours per month</t>
  </si>
  <si>
    <t>Workshop Billable rate</t>
  </si>
  <si>
    <t>Total income from labour each month</t>
  </si>
  <si>
    <t>Wages Mark year 1</t>
  </si>
  <si>
    <t>Wages Mark year 2</t>
  </si>
  <si>
    <t>Wages Mark year 3</t>
  </si>
  <si>
    <t>Parts $ as a percentage of labour per month</t>
  </si>
  <si>
    <t>Parts profitability percentage and $ per month</t>
  </si>
  <si>
    <t>Profit of aftermarket parts</t>
  </si>
  <si>
    <t>Profit of online fast moving parts</t>
  </si>
  <si>
    <t>Total income on both parts channels</t>
  </si>
  <si>
    <t>Total expected Profitability before Tax</t>
  </si>
  <si>
    <t>Total Costs including labour</t>
  </si>
  <si>
    <t>Total expected Profitability after Tax per month</t>
  </si>
  <si>
    <t>Billable workshop hours per month per person</t>
  </si>
  <si>
    <t>% of billable hours Month 1 to 3</t>
  </si>
  <si>
    <t>% of billable hours Month 4 to 6</t>
  </si>
  <si>
    <t>% of billable hours Month 6 to 9</t>
  </si>
  <si>
    <t>% of billable hours Month 9 to 12</t>
  </si>
  <si>
    <t>% of billable hours Month 13 to 18</t>
  </si>
  <si>
    <t>% of billable hours Month 19 to 24</t>
  </si>
  <si>
    <t>% of billable hours Month 25 to 36</t>
  </si>
  <si>
    <t>Y</t>
  </si>
  <si>
    <t>Core Income workshop</t>
  </si>
  <si>
    <t xml:space="preserve">Total monthly Core Income for labour and parts </t>
  </si>
  <si>
    <t>Monthly income of Aftermarket Parts Year 1</t>
  </si>
  <si>
    <t>Monthly income of Aftermarket Parts Year 2</t>
  </si>
  <si>
    <t>Monthly income of Aftermarket Parts Year 3</t>
  </si>
  <si>
    <t>Monthly income of Online fast moving Parts Year 1</t>
  </si>
  <si>
    <t>Monthly income of Online fast moving Parts Year 2</t>
  </si>
  <si>
    <t>Monthly income of Online fast moving Parts Year 3</t>
  </si>
  <si>
    <t>Incidentals</t>
  </si>
  <si>
    <t>Insurance for business and cars</t>
  </si>
  <si>
    <t>Tax rate</t>
  </si>
  <si>
    <t>For variable drop down menu in cells</t>
  </si>
  <si>
    <t>BMW Diagnostic tester purchase</t>
  </si>
  <si>
    <t>Air reels and connections</t>
  </si>
  <si>
    <t>Water reels and connections</t>
  </si>
  <si>
    <t>Inline fan for exhaust</t>
  </si>
  <si>
    <t>Technology setup, wireless, computer</t>
  </si>
  <si>
    <t>Profit year 1</t>
  </si>
  <si>
    <t>Profit year 2</t>
  </si>
  <si>
    <t>Profit year 3</t>
  </si>
  <si>
    <t>Monthly hours billed</t>
  </si>
  <si>
    <t>Income year 1</t>
  </si>
  <si>
    <t>Income year 2</t>
  </si>
  <si>
    <t>Income year 3</t>
  </si>
  <si>
    <t>Income sales of Aftermarket / Online parts</t>
  </si>
  <si>
    <t xml:space="preserve">Monthly summary of Profit and Loss </t>
  </si>
  <si>
    <t>Yearly costs</t>
  </si>
  <si>
    <t>Accounting software Xero</t>
  </si>
  <si>
    <t>Diagnostic software post year 1</t>
  </si>
  <si>
    <t>Workers compensation Workcare rate 1.81%</t>
  </si>
  <si>
    <t>Weekly hours billed</t>
  </si>
  <si>
    <t>2 poist hoist relocated</t>
  </si>
  <si>
    <t>Battery power supply and specialist tools bought</t>
  </si>
  <si>
    <t>External / internal building signage and car wrap</t>
  </si>
  <si>
    <t>Incidentals in start up</t>
  </si>
  <si>
    <t>Total Capital costs upfront</t>
  </si>
  <si>
    <t>Courtesy car 2</t>
  </si>
  <si>
    <t>Two 2 poist hoists installed</t>
  </si>
  <si>
    <t>Initial workshop Oil setup</t>
  </si>
  <si>
    <t>Monthly Cashflow projections</t>
  </si>
  <si>
    <t>Mark</t>
  </si>
  <si>
    <t>Initial workshop stock of parts for workshop and online sales</t>
  </si>
  <si>
    <t>Income from core business operations in monthly PL</t>
  </si>
  <si>
    <t>Total income from labour</t>
  </si>
  <si>
    <t>Positive cashflow</t>
  </si>
  <si>
    <t>Negative cashflow</t>
  </si>
  <si>
    <t>Total positive cashflow</t>
  </si>
  <si>
    <t>Upfront business costs</t>
  </si>
  <si>
    <t>Total net income from parts (post cost)</t>
  </si>
  <si>
    <t>Net Aftermarket parts income</t>
  </si>
  <si>
    <t>Net Online fast moving parts income</t>
  </si>
  <si>
    <t>Legal / accounting and incidentals for setup</t>
  </si>
  <si>
    <t>Actual and Accrued monthly expenses (conservative position)</t>
  </si>
  <si>
    <t>Company Taxes to be paid</t>
  </si>
  <si>
    <t>Total Negative cashflows or accrual for future payable costs</t>
  </si>
  <si>
    <t>Cashflow difference</t>
  </si>
  <si>
    <t>Cashflow balance in Company</t>
  </si>
  <si>
    <t>Initial contributions</t>
  </si>
  <si>
    <t>Ken, including $20,000 repayment planned in month 12</t>
  </si>
  <si>
    <t>Monthly Billable hours at full workshop rate</t>
  </si>
  <si>
    <t>Weekly Billable hours at full workshop rate</t>
  </si>
  <si>
    <t>Upfront cashflow expense for core items for workshop</t>
  </si>
  <si>
    <t>Description</t>
  </si>
  <si>
    <t>Tyre balancer</t>
  </si>
  <si>
    <t>Wages Technician year 1</t>
  </si>
  <si>
    <t>Wages Technician year 2</t>
  </si>
  <si>
    <t>Wages Technician year 3</t>
  </si>
  <si>
    <t>Other expenses if neeed to be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</si>
</sst>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[$$-409]* #,##0.00_ ;_-[$$-409]* \-#,##0.00\ ;_-[$$-409]* &quot;-&quot;??_ ;_-@_ "/>
    <numFmt numFmtId="166" formatCode="&quot;$&quot;#,##0.00;[Red]&quot;$&quot;#,##0.00"/>
    <numFmt numFmtId="167" formatCode="#,##0.0_ ;\-#,##0.0\ "/>
    <numFmt numFmtId="168" formatCode="&quot;$&quot;#,##0;[Red]&quot;$&quot;#,##0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rgb="FF0070C0"/>
      <name val="Arial"/>
      <family val="2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2"/>
      <color theme="1"/>
      <name val="Arial"/>
    </font>
    <font>
      <b/>
      <u/>
      <sz val="14"/>
      <color rgb="FF0000FF"/>
      <name val="Arial"/>
    </font>
    <font>
      <sz val="14"/>
      <color rgb="FFFF0000"/>
      <name val="Arial"/>
    </font>
    <font>
      <b/>
      <u/>
      <sz val="14"/>
      <color rgb="FFFF0000"/>
      <name val="Arial"/>
    </font>
    <font>
      <sz val="14"/>
      <color rgb="FF0000FF"/>
      <name val="Arial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4" fontId="4" fillId="0" borderId="0" xfId="1" applyFont="1"/>
    <xf numFmtId="0" fontId="4" fillId="0" borderId="0" xfId="0" applyFont="1" applyAlignment="1">
      <alignment horizontal="right"/>
    </xf>
    <xf numFmtId="9" fontId="4" fillId="0" borderId="0" xfId="0" applyNumberFormat="1" applyFont="1"/>
    <xf numFmtId="0" fontId="6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4" fillId="0" borderId="0" xfId="0" applyFont="1" applyFill="1" applyAlignment="1">
      <alignment horizontal="center"/>
    </xf>
    <xf numFmtId="9" fontId="4" fillId="0" borderId="0" xfId="2" applyFont="1"/>
    <xf numFmtId="164" fontId="4" fillId="0" borderId="0" xfId="2" applyNumberFormat="1" applyFont="1"/>
    <xf numFmtId="10" fontId="4" fillId="0" borderId="0" xfId="0" applyNumberFormat="1" applyFont="1"/>
    <xf numFmtId="0" fontId="9" fillId="0" borderId="0" xfId="0" applyFont="1"/>
    <xf numFmtId="165" fontId="4" fillId="0" borderId="0" xfId="0" applyNumberFormat="1" applyFont="1" applyFill="1" applyAlignment="1">
      <alignment horizontal="center"/>
    </xf>
    <xf numFmtId="165" fontId="0" fillId="0" borderId="0" xfId="0" applyNumberFormat="1"/>
    <xf numFmtId="0" fontId="10" fillId="0" borderId="0" xfId="0" applyFont="1" applyFill="1"/>
    <xf numFmtId="168" fontId="4" fillId="0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68" fontId="0" fillId="0" borderId="0" xfId="0" applyNumberFormat="1"/>
    <xf numFmtId="168" fontId="4" fillId="0" borderId="0" xfId="0" applyNumberFormat="1" applyFont="1"/>
    <xf numFmtId="0" fontId="12" fillId="0" borderId="0" xfId="0" applyFont="1"/>
    <xf numFmtId="168" fontId="11" fillId="0" borderId="0" xfId="0" applyNumberFormat="1" applyFont="1"/>
    <xf numFmtId="168" fontId="13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Fill="1"/>
    <xf numFmtId="165" fontId="16" fillId="0" borderId="0" xfId="0" applyNumberFormat="1" applyFont="1" applyFill="1"/>
    <xf numFmtId="0" fontId="16" fillId="2" borderId="0" xfId="0" applyFont="1" applyFill="1" applyAlignment="1">
      <alignment horizontal="center"/>
    </xf>
    <xf numFmtId="165" fontId="16" fillId="0" borderId="0" xfId="0" applyNumberFormat="1" applyFont="1" applyAlignment="1"/>
    <xf numFmtId="9" fontId="16" fillId="0" borderId="0" xfId="2" applyFont="1" applyFill="1"/>
    <xf numFmtId="9" fontId="16" fillId="0" borderId="0" xfId="0" applyNumberFormat="1" applyFont="1" applyFill="1" applyAlignment="1">
      <alignment horizontal="center"/>
    </xf>
    <xf numFmtId="165" fontId="16" fillId="0" borderId="0" xfId="0" applyNumberFormat="1" applyFont="1" applyFill="1" applyAlignment="1">
      <alignment horizontal="right"/>
    </xf>
    <xf numFmtId="1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9" fontId="16" fillId="0" borderId="0" xfId="0" applyNumberFormat="1" applyFont="1" applyFill="1"/>
    <xf numFmtId="165" fontId="16" fillId="0" borderId="0" xfId="0" applyNumberFormat="1" applyFont="1"/>
    <xf numFmtId="0" fontId="17" fillId="0" borderId="0" xfId="0" applyFont="1" applyAlignment="1">
      <alignment horizontal="left"/>
    </xf>
    <xf numFmtId="44" fontId="16" fillId="0" borderId="0" xfId="1" applyFont="1"/>
    <xf numFmtId="44" fontId="16" fillId="0" borderId="0" xfId="0" applyNumberFormat="1" applyFont="1"/>
    <xf numFmtId="164" fontId="16" fillId="0" borderId="0" xfId="2" applyNumberFormat="1" applyFont="1"/>
    <xf numFmtId="166" fontId="16" fillId="0" borderId="0" xfId="0" applyNumberFormat="1" applyFont="1"/>
    <xf numFmtId="0" fontId="17" fillId="0" borderId="0" xfId="0" applyFont="1" applyAlignment="1">
      <alignment horizontal="right"/>
    </xf>
    <xf numFmtId="44" fontId="16" fillId="0" borderId="0" xfId="1" applyFont="1" applyFill="1" applyAlignment="1">
      <alignment horizontal="center"/>
    </xf>
    <xf numFmtId="44" fontId="16" fillId="2" borderId="0" xfId="1" applyFont="1" applyFill="1" applyAlignment="1">
      <alignment horizontal="center"/>
    </xf>
    <xf numFmtId="44" fontId="16" fillId="0" borderId="0" xfId="1" applyFont="1" applyFill="1"/>
    <xf numFmtId="0" fontId="16" fillId="0" borderId="0" xfId="0" applyFont="1" applyAlignment="1">
      <alignment horizontal="right"/>
    </xf>
    <xf numFmtId="9" fontId="16" fillId="0" borderId="0" xfId="0" applyNumberFormat="1" applyFont="1"/>
    <xf numFmtId="169" fontId="4" fillId="0" borderId="0" xfId="19" applyNumberFormat="1" applyFont="1"/>
    <xf numFmtId="10" fontId="4" fillId="0" borderId="0" xfId="2" applyNumberFormat="1" applyFont="1"/>
  </cellXfs>
  <cellStyles count="20">
    <cellStyle name="Comma" xfId="19" builtinId="3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'Monthly profit and Loss'!$D$76:$AM$76</c:f>
              <c:numCache>
                <c:formatCode>_-"$"* #,##0.00_-;\-"$"* #,##0.00_-;_-"$"* "-"??_-;_-@_-</c:formatCode>
                <c:ptCount val="36"/>
                <c:pt idx="0">
                  <c:v>-188.5500000000013</c:v>
                </c:pt>
                <c:pt idx="1">
                  <c:v>-188.5500000000013</c:v>
                </c:pt>
                <c:pt idx="2">
                  <c:v>-188.5500000000013</c:v>
                </c:pt>
                <c:pt idx="3">
                  <c:v>2209.049999999998</c:v>
                </c:pt>
                <c:pt idx="4">
                  <c:v>2425.049999999998</c:v>
                </c:pt>
                <c:pt idx="5">
                  <c:v>2425.049999999998</c:v>
                </c:pt>
                <c:pt idx="6">
                  <c:v>4822.649999999998</c:v>
                </c:pt>
                <c:pt idx="7">
                  <c:v>4822.649999999998</c:v>
                </c:pt>
                <c:pt idx="8">
                  <c:v>4822.649999999998</c:v>
                </c:pt>
                <c:pt idx="9">
                  <c:v>7220.249999999996</c:v>
                </c:pt>
                <c:pt idx="10">
                  <c:v>7220.249999999996</c:v>
                </c:pt>
                <c:pt idx="11">
                  <c:v>7220.249999999996</c:v>
                </c:pt>
                <c:pt idx="12">
                  <c:v>19261.05</c:v>
                </c:pt>
                <c:pt idx="13">
                  <c:v>19261.05</c:v>
                </c:pt>
                <c:pt idx="14">
                  <c:v>19261.05</c:v>
                </c:pt>
                <c:pt idx="15">
                  <c:v>19261.05</c:v>
                </c:pt>
                <c:pt idx="16">
                  <c:v>19261.05</c:v>
                </c:pt>
                <c:pt idx="17">
                  <c:v>19261.05</c:v>
                </c:pt>
                <c:pt idx="18">
                  <c:v>26453.84999999999</c:v>
                </c:pt>
                <c:pt idx="19">
                  <c:v>26453.84999999999</c:v>
                </c:pt>
                <c:pt idx="20">
                  <c:v>26453.84999999999</c:v>
                </c:pt>
                <c:pt idx="21">
                  <c:v>26453.84999999999</c:v>
                </c:pt>
                <c:pt idx="22">
                  <c:v>26453.84999999999</c:v>
                </c:pt>
                <c:pt idx="23">
                  <c:v>26453.84999999999</c:v>
                </c:pt>
                <c:pt idx="24">
                  <c:v>33754.65</c:v>
                </c:pt>
                <c:pt idx="25">
                  <c:v>33754.65</c:v>
                </c:pt>
                <c:pt idx="26">
                  <c:v>33754.65</c:v>
                </c:pt>
                <c:pt idx="27">
                  <c:v>33754.65</c:v>
                </c:pt>
                <c:pt idx="28">
                  <c:v>33754.65</c:v>
                </c:pt>
                <c:pt idx="29">
                  <c:v>33754.65</c:v>
                </c:pt>
                <c:pt idx="30">
                  <c:v>33754.65</c:v>
                </c:pt>
                <c:pt idx="31">
                  <c:v>33754.65</c:v>
                </c:pt>
                <c:pt idx="32">
                  <c:v>33754.65</c:v>
                </c:pt>
                <c:pt idx="33">
                  <c:v>33754.65</c:v>
                </c:pt>
                <c:pt idx="34">
                  <c:v>33754.65</c:v>
                </c:pt>
                <c:pt idx="35">
                  <c:v>33754.65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23-4CAB-A21E-07E3ED21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223496"/>
        <c:axId val="2074226440"/>
      </c:barChart>
      <c:catAx>
        <c:axId val="2074223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4226440"/>
        <c:crosses val="autoZero"/>
        <c:auto val="1"/>
        <c:lblAlgn val="ctr"/>
        <c:lblOffset val="100"/>
        <c:noMultiLvlLbl val="0"/>
      </c:catAx>
      <c:valAx>
        <c:axId val="2074226440"/>
        <c:scaling>
          <c:orientation val="minMax"/>
        </c:scaling>
        <c:delete val="0"/>
        <c:axPos val="l"/>
        <c:majorGridlines/>
        <c:numFmt formatCode="_-&quot;$&quot;* #,##0.00_-;\-&quot;$&quot;* #,##0.00_-;_-&quot;$&quot;* &quot;-&quot;??_-;_-@_-" sourceLinked="1"/>
        <c:majorTickMark val="out"/>
        <c:minorTickMark val="none"/>
        <c:tickLblPos val="nextTo"/>
        <c:crossAx val="20742234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2</xdr:row>
      <xdr:rowOff>19049</xdr:rowOff>
    </xdr:from>
    <xdr:to>
      <xdr:col>20</xdr:col>
      <xdr:colOff>19049</xdr:colOff>
      <xdr:row>25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workbookViewId="0">
      <selection activeCell="C14" sqref="C14"/>
    </sheetView>
  </sheetViews>
  <sheetFormatPr baseColWidth="10" defaultColWidth="8.83203125" defaultRowHeight="13" x14ac:dyDescent="0"/>
  <cols>
    <col min="1" max="1" width="12.33203125" style="5" customWidth="1"/>
    <col min="2" max="2" width="66.1640625" style="4" customWidth="1"/>
    <col min="3" max="3" width="19" style="1" customWidth="1"/>
    <col min="4" max="16384" width="8.83203125" style="1"/>
  </cols>
  <sheetData>
    <row r="1" spans="1:9" ht="21">
      <c r="A1" s="3" t="s">
        <v>140</v>
      </c>
    </row>
    <row r="2" spans="1:9" ht="17">
      <c r="A2" s="7"/>
      <c r="B2" s="8"/>
      <c r="C2" s="6"/>
      <c r="D2" s="6"/>
      <c r="E2" s="6"/>
      <c r="F2" s="6"/>
      <c r="G2" s="6"/>
      <c r="H2" s="6"/>
      <c r="I2" s="6"/>
    </row>
    <row r="3" spans="1:9" ht="17">
      <c r="A3" s="9" t="s">
        <v>0</v>
      </c>
      <c r="B3" s="10" t="s">
        <v>141</v>
      </c>
      <c r="C3" s="9" t="s">
        <v>1</v>
      </c>
      <c r="D3" s="6"/>
      <c r="E3" s="6"/>
      <c r="F3" s="6"/>
      <c r="G3" s="6"/>
      <c r="H3" s="6"/>
      <c r="I3" s="6"/>
    </row>
    <row r="4" spans="1:9" ht="17">
      <c r="A4" s="9"/>
      <c r="B4" s="10"/>
      <c r="C4" s="11"/>
      <c r="D4" s="6"/>
      <c r="E4" s="6"/>
      <c r="F4" s="6"/>
      <c r="G4" s="6"/>
      <c r="H4" s="6"/>
      <c r="I4" s="6"/>
    </row>
    <row r="5" spans="1:9" ht="17">
      <c r="A5" s="7">
        <v>1</v>
      </c>
      <c r="B5" s="8" t="s">
        <v>91</v>
      </c>
      <c r="C5" s="12">
        <v>1000</v>
      </c>
      <c r="D5" s="6"/>
      <c r="E5" s="6"/>
      <c r="F5" s="6"/>
      <c r="G5" s="6"/>
      <c r="H5" s="6"/>
      <c r="I5" s="6"/>
    </row>
    <row r="6" spans="1:9" ht="17">
      <c r="A6" s="7">
        <v>2</v>
      </c>
      <c r="B6" s="8" t="s">
        <v>110</v>
      </c>
      <c r="C6" s="12">
        <v>800</v>
      </c>
      <c r="D6" s="6"/>
      <c r="E6" s="6"/>
      <c r="F6" s="6"/>
      <c r="G6" s="6"/>
      <c r="H6" s="6"/>
      <c r="I6" s="6"/>
    </row>
    <row r="7" spans="1:9" ht="17">
      <c r="A7" s="7">
        <v>3</v>
      </c>
      <c r="B7" s="8" t="s">
        <v>116</v>
      </c>
      <c r="C7" s="12">
        <v>8000</v>
      </c>
      <c r="D7" s="6"/>
      <c r="E7" s="6"/>
      <c r="F7" s="6"/>
      <c r="G7" s="6"/>
      <c r="H7" s="6"/>
      <c r="I7" s="6"/>
    </row>
    <row r="8" spans="1:9" ht="17">
      <c r="A8" s="7">
        <v>4</v>
      </c>
      <c r="B8" s="8" t="s">
        <v>92</v>
      </c>
      <c r="C8" s="12">
        <v>650</v>
      </c>
      <c r="D8" s="6"/>
      <c r="E8" s="6"/>
      <c r="F8" s="6"/>
      <c r="G8" s="6"/>
      <c r="H8" s="6"/>
      <c r="I8" s="6"/>
    </row>
    <row r="9" spans="1:9" ht="17">
      <c r="A9" s="7">
        <v>5</v>
      </c>
      <c r="B9" s="8" t="s">
        <v>93</v>
      </c>
      <c r="C9" s="12">
        <v>650</v>
      </c>
      <c r="D9" s="6"/>
      <c r="E9" s="6"/>
      <c r="F9" s="6"/>
      <c r="G9" s="6"/>
      <c r="H9" s="6"/>
      <c r="I9" s="6"/>
    </row>
    <row r="10" spans="1:9" ht="17">
      <c r="A10" s="7">
        <v>6</v>
      </c>
      <c r="B10" s="8" t="s">
        <v>142</v>
      </c>
      <c r="C10" s="12">
        <v>1800</v>
      </c>
      <c r="D10" s="6"/>
      <c r="E10" s="6"/>
      <c r="F10" s="6"/>
      <c r="G10" s="6"/>
      <c r="H10" s="6"/>
      <c r="I10" s="6"/>
    </row>
    <row r="11" spans="1:9" ht="17">
      <c r="A11" s="7">
        <v>7</v>
      </c>
      <c r="B11" s="8" t="s">
        <v>2</v>
      </c>
      <c r="C11" s="12">
        <v>1000</v>
      </c>
      <c r="D11" s="6"/>
      <c r="E11" s="6"/>
      <c r="F11" s="6"/>
      <c r="G11" s="6"/>
      <c r="H11" s="6"/>
      <c r="I11" s="6"/>
    </row>
    <row r="12" spans="1:9" ht="17">
      <c r="A12" s="7">
        <v>8</v>
      </c>
      <c r="B12" s="8" t="s">
        <v>4</v>
      </c>
      <c r="C12" s="12">
        <v>500</v>
      </c>
      <c r="D12" s="6"/>
      <c r="E12" s="6"/>
      <c r="F12" s="6"/>
      <c r="G12" s="6"/>
      <c r="H12" s="6"/>
      <c r="I12" s="6"/>
    </row>
    <row r="13" spans="1:9" ht="17">
      <c r="A13" s="7">
        <v>9</v>
      </c>
      <c r="B13" s="8" t="s">
        <v>3</v>
      </c>
      <c r="C13" s="12">
        <v>3000</v>
      </c>
      <c r="D13" s="6"/>
      <c r="E13" s="6"/>
      <c r="F13" s="6"/>
      <c r="G13" s="6"/>
      <c r="H13" s="6"/>
      <c r="I13" s="6"/>
    </row>
    <row r="14" spans="1:9" ht="17">
      <c r="A14" s="7">
        <v>10</v>
      </c>
      <c r="B14" s="8" t="s">
        <v>115</v>
      </c>
      <c r="C14" s="12">
        <v>3000</v>
      </c>
      <c r="D14" s="6"/>
      <c r="E14" s="6"/>
      <c r="F14" s="6"/>
      <c r="G14" s="6"/>
      <c r="H14" s="6"/>
      <c r="I14" s="6"/>
    </row>
    <row r="15" spans="1:9" ht="17">
      <c r="A15" s="7">
        <v>11</v>
      </c>
      <c r="B15" s="8" t="s">
        <v>94</v>
      </c>
      <c r="C15" s="12">
        <v>250</v>
      </c>
      <c r="D15" s="6"/>
      <c r="E15" s="6"/>
      <c r="F15" s="6"/>
      <c r="G15" s="6"/>
      <c r="H15" s="6"/>
      <c r="I15" s="6"/>
    </row>
    <row r="16" spans="1:9" ht="17">
      <c r="A16" s="7">
        <v>12</v>
      </c>
      <c r="B16" s="8" t="s">
        <v>111</v>
      </c>
      <c r="C16" s="12">
        <v>850</v>
      </c>
      <c r="D16" s="6"/>
      <c r="E16" s="6"/>
      <c r="F16" s="6"/>
      <c r="G16" s="6"/>
      <c r="H16" s="6"/>
      <c r="I16" s="6"/>
    </row>
    <row r="17" spans="1:9" ht="17">
      <c r="A17" s="7">
        <v>13</v>
      </c>
      <c r="B17" s="8" t="s">
        <v>130</v>
      </c>
      <c r="C17" s="12">
        <v>2500</v>
      </c>
      <c r="D17" s="6"/>
      <c r="E17" s="6"/>
      <c r="F17" s="6"/>
      <c r="G17" s="6"/>
      <c r="H17" s="6"/>
      <c r="I17" s="6"/>
    </row>
    <row r="18" spans="1:9" ht="17">
      <c r="A18" s="7">
        <v>14</v>
      </c>
      <c r="B18" s="8" t="s">
        <v>95</v>
      </c>
      <c r="C18" s="12">
        <v>500</v>
      </c>
      <c r="D18" s="6"/>
      <c r="E18" s="6"/>
      <c r="F18" s="6"/>
      <c r="G18" s="6"/>
      <c r="H18" s="6"/>
      <c r="I18" s="6"/>
    </row>
    <row r="19" spans="1:9" ht="17">
      <c r="A19" s="7">
        <v>15</v>
      </c>
      <c r="B19" s="8" t="s">
        <v>112</v>
      </c>
      <c r="C19" s="12">
        <v>2500</v>
      </c>
      <c r="D19" s="6"/>
      <c r="E19" s="6"/>
      <c r="F19" s="6"/>
      <c r="G19" s="6"/>
      <c r="H19" s="6"/>
      <c r="I19" s="6"/>
    </row>
    <row r="20" spans="1:9" ht="17">
      <c r="A20" s="7">
        <v>16</v>
      </c>
      <c r="B20" s="8" t="s">
        <v>113</v>
      </c>
      <c r="C20" s="12">
        <v>2000</v>
      </c>
      <c r="D20" s="6"/>
      <c r="E20" s="6"/>
      <c r="F20" s="6"/>
      <c r="G20" s="6"/>
      <c r="H20" s="6"/>
      <c r="I20" s="6"/>
    </row>
    <row r="21" spans="1:9" ht="17">
      <c r="A21" s="7">
        <v>17</v>
      </c>
      <c r="B21" s="8" t="s">
        <v>120</v>
      </c>
      <c r="C21" s="12">
        <v>3000</v>
      </c>
      <c r="D21" s="6"/>
      <c r="E21" s="6"/>
      <c r="F21" s="6"/>
      <c r="G21" s="6"/>
      <c r="H21" s="6"/>
      <c r="I21" s="6"/>
    </row>
    <row r="22" spans="1:9" ht="17">
      <c r="A22" s="7">
        <v>18</v>
      </c>
      <c r="B22" s="8" t="s">
        <v>117</v>
      </c>
      <c r="C22" s="12">
        <v>1500</v>
      </c>
      <c r="D22" s="6"/>
      <c r="E22" s="6"/>
      <c r="F22" s="6"/>
      <c r="G22" s="6"/>
      <c r="H22" s="6"/>
      <c r="I22" s="6"/>
    </row>
    <row r="23" spans="1:9" ht="17">
      <c r="A23" s="7"/>
      <c r="B23" s="8"/>
      <c r="C23" s="12"/>
      <c r="D23" s="6"/>
      <c r="E23" s="6"/>
      <c r="F23" s="6"/>
      <c r="G23" s="6"/>
      <c r="H23" s="6"/>
      <c r="I23" s="6"/>
    </row>
    <row r="24" spans="1:9" ht="17">
      <c r="A24" s="7"/>
      <c r="B24" s="13" t="s">
        <v>114</v>
      </c>
      <c r="C24" s="12">
        <f>SUM(C5:C22)</f>
        <v>33500</v>
      </c>
      <c r="D24" s="6"/>
      <c r="E24" s="6"/>
      <c r="F24" s="6"/>
      <c r="G24" s="6"/>
      <c r="H24" s="6"/>
      <c r="I24" s="6"/>
    </row>
    <row r="25" spans="1:9" ht="17">
      <c r="A25" s="7"/>
      <c r="B25" s="8"/>
      <c r="C25" s="12"/>
      <c r="D25" s="6"/>
      <c r="E25" s="6"/>
      <c r="F25" s="6"/>
      <c r="G25" s="6"/>
      <c r="H25" s="6"/>
      <c r="I25" s="6"/>
    </row>
    <row r="26" spans="1:9" ht="17">
      <c r="A26" s="7"/>
      <c r="B26" s="8"/>
      <c r="C26" s="6"/>
      <c r="D26" s="6"/>
      <c r="E26" s="6"/>
      <c r="F26" s="6"/>
      <c r="G26" s="6"/>
      <c r="H26" s="6"/>
      <c r="I26" s="6"/>
    </row>
    <row r="27" spans="1:9" ht="17">
      <c r="A27" s="7"/>
      <c r="B27" s="8"/>
      <c r="C27" s="6"/>
      <c r="D27" s="6"/>
      <c r="E27" s="6"/>
      <c r="F27" s="6"/>
      <c r="G27" s="6"/>
      <c r="H27" s="6"/>
      <c r="I27" s="6"/>
    </row>
    <row r="28" spans="1:9" ht="17">
      <c r="A28" s="7"/>
      <c r="B28" s="8"/>
      <c r="C28" s="6"/>
      <c r="D28" s="6"/>
      <c r="E28" s="6"/>
      <c r="F28" s="6"/>
      <c r="G28" s="6"/>
      <c r="H28" s="6"/>
      <c r="I28" s="6"/>
    </row>
    <row r="29" spans="1:9" ht="17">
      <c r="A29" s="7"/>
      <c r="B29" s="8"/>
      <c r="C29" s="6"/>
      <c r="D29" s="6"/>
      <c r="E29" s="6"/>
      <c r="F29" s="6"/>
      <c r="G29" s="6"/>
      <c r="H29" s="6"/>
      <c r="I29" s="6"/>
    </row>
    <row r="30" spans="1:9" ht="17">
      <c r="A30" s="7"/>
      <c r="B30" s="8"/>
      <c r="C30" s="6"/>
      <c r="D30" s="6"/>
      <c r="E30" s="6"/>
      <c r="F30" s="6"/>
      <c r="G30" s="6"/>
      <c r="H30" s="6"/>
      <c r="I30" s="6"/>
    </row>
    <row r="31" spans="1:9" ht="17">
      <c r="A31" s="7"/>
      <c r="B31" s="8"/>
      <c r="C31" s="6"/>
      <c r="D31" s="6"/>
      <c r="E31" s="6"/>
      <c r="F31" s="6"/>
      <c r="G31" s="6"/>
      <c r="H31" s="6"/>
      <c r="I31" s="6"/>
    </row>
    <row r="32" spans="1:9" ht="17">
      <c r="A32" s="7"/>
      <c r="B32" s="8"/>
      <c r="C32" s="6"/>
      <c r="D32" s="6"/>
      <c r="E32" s="6"/>
      <c r="F32" s="6"/>
      <c r="G32" s="6"/>
      <c r="H32" s="6"/>
      <c r="I32" s="6"/>
    </row>
    <row r="33" spans="1:9" ht="17">
      <c r="A33" s="7"/>
      <c r="B33" s="8"/>
      <c r="C33" s="6"/>
      <c r="D33" s="6"/>
      <c r="E33" s="6"/>
      <c r="F33" s="6"/>
      <c r="G33" s="6"/>
      <c r="H33" s="6"/>
      <c r="I33" s="6"/>
    </row>
    <row r="34" spans="1:9" ht="17">
      <c r="A34" s="7"/>
      <c r="B34" s="8"/>
      <c r="C34" s="6"/>
      <c r="D34" s="6"/>
      <c r="E34" s="6"/>
      <c r="F34" s="6"/>
      <c r="G34" s="6"/>
      <c r="H34" s="6"/>
      <c r="I34" s="6"/>
    </row>
    <row r="35" spans="1:9" ht="17">
      <c r="A35" s="7"/>
      <c r="B35" s="8"/>
      <c r="C35" s="6"/>
      <c r="D35" s="6"/>
      <c r="E35" s="6"/>
      <c r="F35" s="6"/>
      <c r="G35" s="6"/>
      <c r="H35" s="6"/>
      <c r="I35" s="6"/>
    </row>
    <row r="36" spans="1:9" ht="17">
      <c r="A36" s="7"/>
      <c r="B36" s="8"/>
      <c r="C36" s="6"/>
      <c r="D36" s="6"/>
      <c r="E36" s="6"/>
      <c r="F36" s="6"/>
      <c r="G36" s="6"/>
      <c r="H36" s="6"/>
      <c r="I36" s="6"/>
    </row>
    <row r="37" spans="1:9" ht="17">
      <c r="A37" s="7"/>
      <c r="B37" s="8"/>
      <c r="C37" s="6"/>
      <c r="D37" s="6"/>
      <c r="E37" s="6"/>
      <c r="F37" s="6"/>
      <c r="G37" s="6"/>
      <c r="H37" s="6"/>
      <c r="I37" s="6"/>
    </row>
    <row r="38" spans="1:9" ht="17">
      <c r="A38" s="7"/>
      <c r="B38" s="8"/>
      <c r="C38" s="6"/>
      <c r="D38" s="6"/>
      <c r="E38" s="6"/>
      <c r="F38" s="6"/>
      <c r="G38" s="6"/>
      <c r="H38" s="6"/>
      <c r="I38" s="6"/>
    </row>
    <row r="39" spans="1:9" ht="17">
      <c r="A39" s="7"/>
      <c r="B39" s="8"/>
      <c r="C39" s="6"/>
      <c r="D39" s="6"/>
      <c r="E39" s="6"/>
      <c r="F39" s="6"/>
      <c r="G39" s="6"/>
      <c r="H39" s="6"/>
      <c r="I39" s="6"/>
    </row>
    <row r="40" spans="1:9" ht="17">
      <c r="A40" s="7"/>
      <c r="B40" s="8"/>
      <c r="C40" s="6"/>
      <c r="D40" s="6"/>
      <c r="E40" s="6"/>
      <c r="F40" s="6"/>
      <c r="G40" s="6"/>
      <c r="H40" s="6"/>
      <c r="I40" s="6"/>
    </row>
    <row r="41" spans="1:9" ht="17">
      <c r="A41" s="7"/>
      <c r="B41" s="8"/>
      <c r="C41" s="6"/>
      <c r="D41" s="6"/>
      <c r="E41" s="6"/>
      <c r="F41" s="6"/>
      <c r="G41" s="6"/>
      <c r="H41" s="6"/>
      <c r="I41" s="6"/>
    </row>
    <row r="42" spans="1:9" ht="17">
      <c r="A42" s="7"/>
      <c r="B42" s="8"/>
      <c r="C42" s="6"/>
      <c r="D42" s="6"/>
      <c r="E42" s="6"/>
      <c r="F42" s="6"/>
      <c r="G42" s="6"/>
      <c r="H42" s="6"/>
      <c r="I42" s="6"/>
    </row>
    <row r="43" spans="1:9" ht="17">
      <c r="A43" s="7"/>
      <c r="B43" s="8"/>
      <c r="C43" s="6"/>
      <c r="D43" s="6"/>
      <c r="E43" s="6"/>
      <c r="F43" s="6"/>
      <c r="G43" s="6"/>
      <c r="H43" s="6"/>
      <c r="I43" s="6"/>
    </row>
    <row r="44" spans="1:9" ht="17">
      <c r="A44" s="7"/>
      <c r="B44" s="8"/>
      <c r="C44" s="6"/>
      <c r="D44" s="6"/>
      <c r="E44" s="6"/>
      <c r="F44" s="6"/>
      <c r="G44" s="6"/>
      <c r="H44" s="6"/>
      <c r="I44" s="6"/>
    </row>
    <row r="45" spans="1:9" ht="17">
      <c r="A45" s="7"/>
      <c r="B45" s="8"/>
      <c r="C45" s="6"/>
      <c r="D45" s="6"/>
      <c r="E45" s="6"/>
      <c r="F45" s="6"/>
      <c r="G45" s="6"/>
      <c r="H45" s="6"/>
      <c r="I45" s="6"/>
    </row>
    <row r="46" spans="1:9" ht="17">
      <c r="A46" s="7"/>
      <c r="B46" s="8"/>
      <c r="C46" s="6"/>
      <c r="D46" s="6"/>
      <c r="E46" s="6"/>
      <c r="F46" s="6"/>
      <c r="G46" s="6"/>
      <c r="H46" s="6"/>
      <c r="I46" s="6"/>
    </row>
    <row r="47" spans="1:9" ht="17">
      <c r="A47" s="7"/>
      <c r="B47" s="8"/>
      <c r="C47" s="6"/>
      <c r="D47" s="6"/>
      <c r="E47" s="6"/>
      <c r="F47" s="6"/>
      <c r="G47" s="6"/>
      <c r="H47" s="6"/>
      <c r="I47" s="6"/>
    </row>
    <row r="48" spans="1:9" ht="17">
      <c r="A48" s="7"/>
      <c r="B48" s="8"/>
      <c r="C48" s="6"/>
      <c r="D48" s="6"/>
      <c r="E48" s="6"/>
      <c r="F48" s="6"/>
      <c r="G48" s="6"/>
      <c r="H48" s="6"/>
      <c r="I48" s="6"/>
    </row>
    <row r="49" spans="1:9" ht="17">
      <c r="A49" s="7"/>
      <c r="B49" s="8"/>
      <c r="C49" s="6"/>
      <c r="D49" s="6"/>
      <c r="E49" s="6"/>
      <c r="F49" s="6"/>
      <c r="G49" s="6"/>
      <c r="H49" s="6"/>
      <c r="I49" s="6"/>
    </row>
    <row r="50" spans="1:9" ht="17">
      <c r="A50" s="7"/>
      <c r="B50" s="8"/>
      <c r="C50" s="6"/>
      <c r="D50" s="6"/>
      <c r="E50" s="6"/>
      <c r="F50" s="6"/>
      <c r="G50" s="6"/>
      <c r="H50" s="6"/>
      <c r="I50" s="6"/>
    </row>
    <row r="51" spans="1:9" ht="17">
      <c r="A51" s="7"/>
      <c r="B51" s="8"/>
      <c r="C51" s="6"/>
      <c r="D51" s="6"/>
      <c r="E51" s="6"/>
      <c r="F51" s="6"/>
      <c r="G51" s="6"/>
      <c r="H51" s="6"/>
      <c r="I51" s="6"/>
    </row>
    <row r="52" spans="1:9" ht="17">
      <c r="A52" s="7"/>
      <c r="B52" s="8"/>
      <c r="C52" s="6"/>
      <c r="D52" s="6"/>
      <c r="E52" s="6"/>
      <c r="F52" s="6"/>
      <c r="G52" s="6"/>
      <c r="H52" s="6"/>
      <c r="I52" s="6"/>
    </row>
    <row r="53" spans="1:9" ht="17">
      <c r="A53" s="7"/>
      <c r="B53" s="8"/>
      <c r="C53" s="6"/>
      <c r="D53" s="6"/>
      <c r="E53" s="6"/>
      <c r="F53" s="6"/>
      <c r="G53" s="6"/>
      <c r="H53" s="6"/>
      <c r="I53" s="6"/>
    </row>
    <row r="54" spans="1:9" ht="17">
      <c r="A54" s="7"/>
      <c r="B54" s="8"/>
      <c r="C54" s="6"/>
      <c r="D54" s="6"/>
      <c r="E54" s="6"/>
      <c r="F54" s="6"/>
      <c r="G54" s="6"/>
      <c r="H54" s="6"/>
      <c r="I54" s="6"/>
    </row>
    <row r="55" spans="1:9" ht="17">
      <c r="A55" s="7"/>
      <c r="B55" s="8"/>
      <c r="C55" s="6"/>
      <c r="D55" s="6"/>
      <c r="E55" s="6"/>
      <c r="F55" s="6"/>
      <c r="G55" s="6"/>
      <c r="H55" s="6"/>
      <c r="I55" s="6"/>
    </row>
    <row r="56" spans="1:9" ht="17">
      <c r="A56" s="7"/>
      <c r="B56" s="8"/>
      <c r="C56" s="6"/>
      <c r="D56" s="6"/>
      <c r="E56" s="6"/>
      <c r="F56" s="6"/>
      <c r="G56" s="6"/>
      <c r="H56" s="6"/>
      <c r="I56" s="6"/>
    </row>
    <row r="57" spans="1:9" ht="17">
      <c r="A57" s="7"/>
      <c r="B57" s="8"/>
      <c r="C57" s="6"/>
      <c r="D57" s="6"/>
      <c r="E57" s="6"/>
      <c r="F57" s="6"/>
      <c r="G57" s="6"/>
      <c r="H57" s="6"/>
      <c r="I57" s="6"/>
    </row>
    <row r="58" spans="1:9" ht="17">
      <c r="A58" s="7"/>
      <c r="B58" s="8"/>
      <c r="C58" s="6"/>
      <c r="D58" s="6"/>
      <c r="E58" s="6"/>
      <c r="F58" s="6"/>
      <c r="G58" s="6"/>
      <c r="H58" s="6"/>
      <c r="I58" s="6"/>
    </row>
    <row r="59" spans="1:9" ht="17">
      <c r="A59" s="7"/>
      <c r="B59" s="8"/>
      <c r="C59" s="6"/>
      <c r="D59" s="6"/>
      <c r="E59" s="6"/>
      <c r="F59" s="6"/>
      <c r="G59" s="6"/>
      <c r="H59" s="6"/>
      <c r="I59" s="6"/>
    </row>
    <row r="60" spans="1:9" ht="17">
      <c r="A60" s="7"/>
      <c r="B60" s="8"/>
      <c r="C60" s="6"/>
      <c r="D60" s="6"/>
      <c r="E60" s="6"/>
      <c r="F60" s="6"/>
      <c r="G60" s="6"/>
      <c r="H60" s="6"/>
      <c r="I60" s="6"/>
    </row>
    <row r="61" spans="1:9" ht="17">
      <c r="A61" s="7"/>
      <c r="B61" s="8"/>
      <c r="C61" s="6"/>
      <c r="D61" s="6"/>
      <c r="E61" s="6"/>
      <c r="F61" s="6"/>
      <c r="G61" s="6"/>
      <c r="H61" s="6"/>
      <c r="I61" s="6"/>
    </row>
    <row r="62" spans="1:9" ht="17">
      <c r="A62" s="7"/>
      <c r="B62" s="8"/>
      <c r="C62" s="6"/>
      <c r="D62" s="6"/>
      <c r="E62" s="6"/>
      <c r="F62" s="6"/>
      <c r="G62" s="6"/>
      <c r="H62" s="6"/>
      <c r="I62" s="6"/>
    </row>
    <row r="63" spans="1:9" ht="17">
      <c r="A63" s="7"/>
      <c r="B63" s="8"/>
      <c r="C63" s="6"/>
      <c r="D63" s="6"/>
      <c r="E63" s="6"/>
      <c r="F63" s="6"/>
      <c r="G63" s="6"/>
      <c r="H63" s="6"/>
      <c r="I63" s="6"/>
    </row>
    <row r="64" spans="1:9" ht="17">
      <c r="A64" s="7"/>
      <c r="B64" s="8"/>
      <c r="C64" s="6"/>
      <c r="D64" s="6"/>
      <c r="E64" s="6"/>
      <c r="F64" s="6"/>
      <c r="G64" s="6"/>
      <c r="H64" s="6"/>
      <c r="I64" s="6"/>
    </row>
    <row r="65" spans="1:9" ht="17">
      <c r="A65" s="7"/>
      <c r="B65" s="8"/>
      <c r="C65" s="6"/>
      <c r="D65" s="6"/>
      <c r="E65" s="6"/>
      <c r="F65" s="6"/>
      <c r="G65" s="6"/>
      <c r="H65" s="6"/>
      <c r="I65" s="6"/>
    </row>
    <row r="66" spans="1:9" ht="17">
      <c r="A66" s="7"/>
      <c r="B66" s="8"/>
      <c r="C66" s="6"/>
      <c r="D66" s="6"/>
      <c r="E66" s="6"/>
      <c r="F66" s="6"/>
      <c r="G66" s="6"/>
      <c r="H66" s="6"/>
      <c r="I66" s="6"/>
    </row>
    <row r="67" spans="1:9" ht="17">
      <c r="A67" s="7"/>
      <c r="B67" s="8"/>
      <c r="C67" s="6"/>
      <c r="D67" s="6"/>
      <c r="E67" s="6"/>
      <c r="F67" s="6"/>
      <c r="G67" s="6"/>
      <c r="H67" s="6"/>
      <c r="I67" s="6"/>
    </row>
    <row r="68" spans="1:9" ht="17">
      <c r="A68" s="7"/>
      <c r="B68" s="8"/>
      <c r="C68" s="6"/>
      <c r="D68" s="6"/>
      <c r="E68" s="6"/>
      <c r="F68" s="6"/>
      <c r="G68" s="6"/>
      <c r="H68" s="6"/>
      <c r="I68" s="6"/>
    </row>
    <row r="69" spans="1:9" ht="17">
      <c r="A69" s="7"/>
      <c r="B69" s="8"/>
      <c r="C69" s="6"/>
      <c r="D69" s="6"/>
      <c r="E69" s="6"/>
      <c r="F69" s="6"/>
      <c r="G69" s="6"/>
      <c r="H69" s="6"/>
      <c r="I69" s="6"/>
    </row>
    <row r="70" spans="1:9" ht="17">
      <c r="A70" s="7"/>
      <c r="B70" s="8"/>
      <c r="C70" s="6"/>
      <c r="D70" s="6"/>
      <c r="E70" s="6"/>
      <c r="F70" s="6"/>
      <c r="G70" s="6"/>
      <c r="H70" s="6"/>
      <c r="I70" s="6"/>
    </row>
    <row r="71" spans="1:9" ht="17">
      <c r="A71" s="7"/>
      <c r="B71" s="8"/>
      <c r="C71" s="6"/>
      <c r="D71" s="6"/>
      <c r="E71" s="6"/>
      <c r="F71" s="6"/>
      <c r="G71" s="6"/>
      <c r="H71" s="6"/>
      <c r="I71" s="6"/>
    </row>
    <row r="72" spans="1:9" ht="17">
      <c r="A72" s="7"/>
      <c r="B72" s="8"/>
      <c r="C72" s="6"/>
      <c r="D72" s="6"/>
      <c r="E72" s="6"/>
      <c r="F72" s="6"/>
      <c r="G72" s="6"/>
      <c r="H72" s="6"/>
      <c r="I72" s="6"/>
    </row>
    <row r="73" spans="1:9" ht="17">
      <c r="A73" s="7"/>
      <c r="B73" s="8"/>
      <c r="C73" s="6"/>
      <c r="D73" s="6"/>
      <c r="E73" s="6"/>
      <c r="F73" s="6"/>
      <c r="G73" s="6"/>
      <c r="H73" s="6"/>
      <c r="I73" s="6"/>
    </row>
    <row r="74" spans="1:9" ht="17">
      <c r="A74" s="7"/>
      <c r="B74" s="8"/>
      <c r="C74" s="6"/>
      <c r="D74" s="6"/>
      <c r="E74" s="6"/>
      <c r="F74" s="6"/>
      <c r="G74" s="6"/>
      <c r="H74" s="6"/>
      <c r="I74" s="6"/>
    </row>
    <row r="75" spans="1:9" ht="17">
      <c r="A75" s="7"/>
      <c r="B75" s="8"/>
      <c r="C75" s="6"/>
      <c r="D75" s="6"/>
      <c r="E75" s="6"/>
      <c r="F75" s="6"/>
      <c r="G75" s="6"/>
      <c r="H75" s="6"/>
      <c r="I75" s="6"/>
    </row>
    <row r="76" spans="1:9" ht="17">
      <c r="A76" s="7"/>
      <c r="B76" s="8"/>
      <c r="C76" s="6"/>
      <c r="D76" s="6"/>
      <c r="E76" s="6"/>
      <c r="F76" s="6"/>
      <c r="G76" s="6"/>
      <c r="H76" s="6"/>
      <c r="I76" s="6"/>
    </row>
    <row r="77" spans="1:9" ht="17">
      <c r="A77" s="7"/>
      <c r="B77" s="8"/>
      <c r="C77" s="6"/>
      <c r="D77" s="6"/>
      <c r="E77" s="6"/>
      <c r="F77" s="6"/>
      <c r="G77" s="6"/>
      <c r="H77" s="6"/>
      <c r="I77" s="6"/>
    </row>
    <row r="78" spans="1:9" ht="17">
      <c r="A78" s="7"/>
      <c r="B78" s="8"/>
      <c r="C78" s="6"/>
      <c r="D78" s="6"/>
      <c r="E78" s="6"/>
      <c r="F78" s="6"/>
      <c r="G78" s="6"/>
      <c r="H78" s="6"/>
      <c r="I78" s="6"/>
    </row>
    <row r="79" spans="1:9" ht="17">
      <c r="A79" s="7"/>
      <c r="B79" s="8"/>
      <c r="C79" s="6"/>
      <c r="D79" s="6"/>
      <c r="E79" s="6"/>
      <c r="F79" s="6"/>
      <c r="G79" s="6"/>
      <c r="H79" s="6"/>
      <c r="I79" s="6"/>
    </row>
    <row r="80" spans="1:9" ht="17">
      <c r="A80" s="7"/>
      <c r="B80" s="8"/>
      <c r="C80" s="6"/>
      <c r="D80" s="6"/>
      <c r="E80" s="6"/>
      <c r="F80" s="6"/>
      <c r="G80" s="6"/>
      <c r="H80" s="6"/>
      <c r="I80" s="6"/>
    </row>
    <row r="81" spans="1:9" ht="17">
      <c r="A81" s="7"/>
      <c r="B81" s="8"/>
      <c r="C81" s="6"/>
      <c r="D81" s="6"/>
      <c r="E81" s="6"/>
      <c r="F81" s="6"/>
      <c r="G81" s="6"/>
      <c r="H81" s="6"/>
      <c r="I81" s="6"/>
    </row>
    <row r="82" spans="1:9" ht="17">
      <c r="A82" s="7"/>
      <c r="B82" s="8"/>
      <c r="C82" s="6"/>
      <c r="D82" s="6"/>
      <c r="E82" s="6"/>
      <c r="F82" s="6"/>
      <c r="G82" s="6"/>
      <c r="H82" s="6"/>
      <c r="I82" s="6"/>
    </row>
    <row r="83" spans="1:9" ht="17">
      <c r="A83" s="7"/>
      <c r="B83" s="8"/>
      <c r="C83" s="6"/>
      <c r="D83" s="6"/>
      <c r="E83" s="6"/>
      <c r="F83" s="6"/>
      <c r="G83" s="6"/>
      <c r="H83" s="6"/>
      <c r="I83" s="6"/>
    </row>
    <row r="84" spans="1:9" ht="17">
      <c r="A84" s="7"/>
      <c r="B84" s="8"/>
      <c r="C84" s="6"/>
      <c r="D84" s="6"/>
      <c r="E84" s="6"/>
      <c r="F84" s="6"/>
      <c r="G84" s="6"/>
      <c r="H84" s="6"/>
      <c r="I84" s="6"/>
    </row>
    <row r="85" spans="1:9" ht="17">
      <c r="A85" s="7"/>
      <c r="B85" s="8"/>
      <c r="C85" s="6"/>
      <c r="D85" s="6"/>
      <c r="E85" s="6"/>
      <c r="F85" s="6"/>
      <c r="G85" s="6"/>
      <c r="H85" s="6"/>
      <c r="I85" s="6"/>
    </row>
    <row r="86" spans="1:9" ht="17">
      <c r="A86" s="7"/>
      <c r="B86" s="8"/>
      <c r="C86" s="6"/>
      <c r="D86" s="6"/>
      <c r="E86" s="6"/>
      <c r="F86" s="6"/>
      <c r="G86" s="6"/>
      <c r="H86" s="6"/>
      <c r="I86" s="6"/>
    </row>
    <row r="87" spans="1:9" ht="17">
      <c r="A87" s="7"/>
      <c r="B87" s="8"/>
      <c r="C87" s="6"/>
      <c r="D87" s="6"/>
      <c r="E87" s="6"/>
      <c r="F87" s="6"/>
      <c r="G87" s="6"/>
      <c r="H87" s="6"/>
      <c r="I87" s="6"/>
    </row>
    <row r="88" spans="1:9" ht="17">
      <c r="A88" s="7"/>
      <c r="B88" s="8"/>
      <c r="C88" s="6"/>
      <c r="D88" s="6"/>
      <c r="E88" s="6"/>
      <c r="F88" s="6"/>
      <c r="G88" s="6"/>
      <c r="H88" s="6"/>
      <c r="I88" s="6"/>
    </row>
    <row r="89" spans="1:9" ht="17">
      <c r="A89" s="7"/>
      <c r="B89" s="8"/>
      <c r="C89" s="6"/>
      <c r="D89" s="6"/>
      <c r="E89" s="6"/>
      <c r="F89" s="6"/>
      <c r="G89" s="6"/>
      <c r="H89" s="6"/>
      <c r="I89" s="6"/>
    </row>
    <row r="90" spans="1:9" ht="17">
      <c r="A90" s="7"/>
      <c r="B90" s="8"/>
      <c r="C90" s="6"/>
      <c r="D90" s="6"/>
      <c r="E90" s="6"/>
      <c r="F90" s="6"/>
      <c r="G90" s="6"/>
      <c r="H90" s="6"/>
      <c r="I90" s="6"/>
    </row>
    <row r="91" spans="1:9" ht="17">
      <c r="A91" s="7"/>
      <c r="B91" s="8"/>
      <c r="C91" s="6"/>
      <c r="D91" s="6"/>
      <c r="E91" s="6"/>
      <c r="F91" s="6"/>
      <c r="G91" s="6"/>
      <c r="H91" s="6"/>
      <c r="I91" s="6"/>
    </row>
    <row r="92" spans="1:9" ht="17">
      <c r="A92" s="7"/>
      <c r="B92" s="8"/>
      <c r="C92" s="6"/>
      <c r="D92" s="6"/>
      <c r="E92" s="6"/>
      <c r="F92" s="6"/>
      <c r="G92" s="6"/>
      <c r="H92" s="6"/>
      <c r="I92" s="6"/>
    </row>
    <row r="93" spans="1:9" ht="17">
      <c r="A93" s="7"/>
      <c r="B93" s="8"/>
      <c r="C93" s="6"/>
      <c r="D93" s="6"/>
      <c r="E93" s="6"/>
      <c r="F93" s="6"/>
      <c r="G93" s="6"/>
      <c r="H93" s="6"/>
      <c r="I93" s="6"/>
    </row>
    <row r="94" spans="1:9" ht="17">
      <c r="A94" s="7"/>
      <c r="B94" s="8"/>
      <c r="C94" s="6"/>
      <c r="D94" s="6"/>
      <c r="E94" s="6"/>
      <c r="F94" s="6"/>
      <c r="G94" s="6"/>
      <c r="H94" s="6"/>
      <c r="I94" s="6"/>
    </row>
    <row r="95" spans="1:9" ht="17">
      <c r="A95" s="7"/>
      <c r="B95" s="8"/>
      <c r="C95" s="6"/>
      <c r="D95" s="6"/>
      <c r="E95" s="6"/>
      <c r="F95" s="6"/>
      <c r="G95" s="6"/>
      <c r="H95" s="6"/>
      <c r="I95" s="6"/>
    </row>
    <row r="96" spans="1:9" ht="17">
      <c r="A96" s="7"/>
      <c r="B96" s="8"/>
      <c r="C96" s="6"/>
      <c r="D96" s="6"/>
      <c r="E96" s="6"/>
      <c r="F96" s="6"/>
      <c r="G96" s="6"/>
      <c r="H96" s="6"/>
      <c r="I96" s="6"/>
    </row>
    <row r="97" spans="1:9" ht="17">
      <c r="A97" s="7"/>
      <c r="B97" s="8"/>
      <c r="C97" s="6"/>
      <c r="D97" s="6"/>
      <c r="E97" s="6"/>
      <c r="F97" s="6"/>
      <c r="G97" s="6"/>
      <c r="H97" s="6"/>
      <c r="I97" s="6"/>
    </row>
    <row r="98" spans="1:9" ht="17">
      <c r="A98" s="7"/>
      <c r="B98" s="8"/>
      <c r="C98" s="6"/>
      <c r="D98" s="6"/>
      <c r="E98" s="6"/>
      <c r="F98" s="6"/>
      <c r="G98" s="6"/>
      <c r="H98" s="6"/>
      <c r="I98" s="6"/>
    </row>
    <row r="99" spans="1:9" ht="17">
      <c r="A99" s="7"/>
      <c r="B99" s="8"/>
      <c r="C99" s="6"/>
      <c r="D99" s="6"/>
      <c r="E99" s="6"/>
      <c r="F99" s="6"/>
      <c r="G99" s="6"/>
      <c r="H99" s="6"/>
      <c r="I99" s="6"/>
    </row>
    <row r="100" spans="1:9" ht="17">
      <c r="A100" s="7"/>
      <c r="B100" s="8"/>
      <c r="C100" s="6"/>
      <c r="D100" s="6"/>
      <c r="E100" s="6"/>
      <c r="F100" s="6"/>
      <c r="G100" s="6"/>
      <c r="H100" s="6"/>
      <c r="I100" s="6"/>
    </row>
    <row r="101" spans="1:9" ht="17">
      <c r="A101" s="7"/>
      <c r="B101" s="8"/>
      <c r="C101" s="6"/>
      <c r="D101" s="6"/>
      <c r="E101" s="6"/>
      <c r="F101" s="6"/>
      <c r="G101" s="6"/>
      <c r="H101" s="6"/>
      <c r="I101" s="6"/>
    </row>
    <row r="102" spans="1:9" ht="17">
      <c r="A102" s="7"/>
      <c r="B102" s="8"/>
      <c r="C102" s="6"/>
      <c r="D102" s="6"/>
      <c r="E102" s="6"/>
      <c r="F102" s="6"/>
      <c r="G102" s="6"/>
      <c r="H102" s="6"/>
      <c r="I102" s="6"/>
    </row>
    <row r="103" spans="1:9" ht="17">
      <c r="A103" s="7"/>
      <c r="B103" s="8"/>
      <c r="C103" s="6"/>
      <c r="D103" s="6"/>
      <c r="E103" s="6"/>
      <c r="F103" s="6"/>
      <c r="G103" s="6"/>
      <c r="H103" s="6"/>
      <c r="I103" s="6"/>
    </row>
    <row r="104" spans="1:9" ht="17">
      <c r="A104" s="7"/>
      <c r="B104" s="8"/>
      <c r="C104" s="6"/>
      <c r="D104" s="6"/>
      <c r="E104" s="6"/>
      <c r="F104" s="6"/>
      <c r="G104" s="6"/>
      <c r="H104" s="6"/>
      <c r="I104" s="6"/>
    </row>
    <row r="105" spans="1:9" ht="17">
      <c r="A105" s="7"/>
      <c r="B105" s="8"/>
      <c r="C105" s="6"/>
      <c r="D105" s="6"/>
      <c r="E105" s="6"/>
      <c r="F105" s="6"/>
      <c r="G105" s="6"/>
      <c r="H105" s="6"/>
      <c r="I105" s="6"/>
    </row>
    <row r="106" spans="1:9" ht="17">
      <c r="A106" s="7"/>
      <c r="B106" s="8"/>
      <c r="C106" s="6"/>
      <c r="D106" s="6"/>
      <c r="E106" s="6"/>
      <c r="F106" s="6"/>
      <c r="G106" s="6"/>
      <c r="H106" s="6"/>
      <c r="I106" s="6"/>
    </row>
    <row r="107" spans="1:9" ht="17">
      <c r="A107" s="7"/>
      <c r="B107" s="8"/>
      <c r="C107" s="6"/>
      <c r="D107" s="6"/>
      <c r="E107" s="6"/>
      <c r="F107" s="6"/>
      <c r="G107" s="6"/>
      <c r="H107" s="6"/>
      <c r="I107" s="6"/>
    </row>
    <row r="108" spans="1:9" ht="17">
      <c r="A108" s="7"/>
      <c r="B108" s="8"/>
      <c r="C108" s="6"/>
      <c r="D108" s="6"/>
      <c r="E108" s="6"/>
      <c r="F108" s="6"/>
      <c r="G108" s="6"/>
      <c r="H108" s="6"/>
      <c r="I108" s="6"/>
    </row>
    <row r="109" spans="1:9" ht="17">
      <c r="A109" s="7"/>
      <c r="B109" s="8"/>
      <c r="C109" s="6"/>
      <c r="D109" s="6"/>
      <c r="E109" s="6"/>
      <c r="F109" s="6"/>
      <c r="G109" s="6"/>
      <c r="H109" s="6"/>
      <c r="I109" s="6"/>
    </row>
    <row r="110" spans="1:9" ht="17">
      <c r="A110" s="7"/>
      <c r="B110" s="8"/>
      <c r="C110" s="6"/>
      <c r="D110" s="6"/>
      <c r="E110" s="6"/>
      <c r="F110" s="6"/>
      <c r="G110" s="6"/>
      <c r="H110" s="6"/>
      <c r="I110" s="6"/>
    </row>
    <row r="111" spans="1:9" ht="17">
      <c r="A111" s="7"/>
      <c r="B111" s="8"/>
      <c r="C111" s="6"/>
      <c r="D111" s="6"/>
      <c r="E111" s="6"/>
      <c r="F111" s="6"/>
      <c r="G111" s="6"/>
      <c r="H111" s="6"/>
      <c r="I111" s="6"/>
    </row>
    <row r="112" spans="1:9" ht="17">
      <c r="A112" s="7"/>
      <c r="B112" s="8"/>
      <c r="C112" s="6"/>
      <c r="D112" s="6"/>
      <c r="E112" s="6"/>
      <c r="F112" s="6"/>
      <c r="G112" s="6"/>
      <c r="H112" s="6"/>
      <c r="I112" s="6"/>
    </row>
    <row r="113" spans="1:9" ht="17">
      <c r="A113" s="7"/>
      <c r="B113" s="8"/>
      <c r="C113" s="6"/>
      <c r="D113" s="6"/>
      <c r="E113" s="6"/>
      <c r="F113" s="6"/>
      <c r="G113" s="6"/>
      <c r="H113" s="6"/>
      <c r="I113" s="6"/>
    </row>
    <row r="114" spans="1:9" ht="17">
      <c r="A114" s="7"/>
      <c r="B114" s="8"/>
      <c r="C114" s="6"/>
      <c r="D114" s="6"/>
      <c r="E114" s="6"/>
      <c r="F114" s="6"/>
      <c r="G114" s="6"/>
      <c r="H114" s="6"/>
      <c r="I114" s="6"/>
    </row>
    <row r="115" spans="1:9" ht="17">
      <c r="A115" s="7"/>
      <c r="B115" s="8"/>
      <c r="C115" s="6"/>
      <c r="D115" s="6"/>
      <c r="E115" s="6"/>
      <c r="F115" s="6"/>
      <c r="G115" s="6"/>
      <c r="H115" s="6"/>
      <c r="I115" s="6"/>
    </row>
    <row r="116" spans="1:9" ht="17">
      <c r="A116" s="7"/>
      <c r="B116" s="8"/>
      <c r="C116" s="6"/>
      <c r="D116" s="6"/>
      <c r="E116" s="6"/>
      <c r="F116" s="6"/>
      <c r="G116" s="6"/>
      <c r="H116" s="6"/>
      <c r="I116" s="6"/>
    </row>
    <row r="117" spans="1:9" ht="17">
      <c r="A117" s="7"/>
      <c r="B117" s="8"/>
      <c r="C117" s="6"/>
      <c r="D117" s="6"/>
      <c r="E117" s="6"/>
      <c r="F117" s="6"/>
      <c r="G117" s="6"/>
      <c r="H117" s="6"/>
      <c r="I117" s="6"/>
    </row>
    <row r="118" spans="1:9" ht="17">
      <c r="A118" s="7"/>
      <c r="B118" s="8"/>
      <c r="C118" s="6"/>
      <c r="D118" s="6"/>
      <c r="E118" s="6"/>
      <c r="F118" s="6"/>
      <c r="G118" s="6"/>
      <c r="H118" s="6"/>
      <c r="I118" s="6"/>
    </row>
    <row r="119" spans="1:9" ht="17">
      <c r="A119" s="7"/>
      <c r="B119" s="8"/>
      <c r="C119" s="6"/>
      <c r="D119" s="6"/>
      <c r="E119" s="6"/>
      <c r="F119" s="6"/>
      <c r="G119" s="6"/>
      <c r="H119" s="6"/>
      <c r="I119" s="6"/>
    </row>
    <row r="120" spans="1:9" ht="17">
      <c r="A120" s="7"/>
      <c r="B120" s="8"/>
      <c r="C120" s="6"/>
      <c r="D120" s="6"/>
      <c r="E120" s="6"/>
      <c r="F120" s="6"/>
      <c r="G120" s="6"/>
      <c r="H120" s="6"/>
      <c r="I120" s="6"/>
    </row>
    <row r="121" spans="1:9" ht="17">
      <c r="A121" s="7"/>
      <c r="B121" s="8"/>
      <c r="C121" s="6"/>
      <c r="D121" s="6"/>
      <c r="E121" s="6"/>
      <c r="F121" s="6"/>
      <c r="G121" s="6"/>
      <c r="H121" s="6"/>
      <c r="I121" s="6"/>
    </row>
    <row r="122" spans="1:9" ht="17">
      <c r="A122" s="7"/>
      <c r="B122" s="8"/>
      <c r="C122" s="6"/>
      <c r="D122" s="6"/>
      <c r="E122" s="6"/>
      <c r="F122" s="6"/>
      <c r="G122" s="6"/>
      <c r="H122" s="6"/>
      <c r="I122" s="6"/>
    </row>
    <row r="123" spans="1:9" ht="17">
      <c r="A123" s="7"/>
      <c r="B123" s="8"/>
      <c r="C123" s="6"/>
      <c r="D123" s="6"/>
      <c r="E123" s="6"/>
      <c r="F123" s="6"/>
      <c r="G123" s="6"/>
      <c r="H123" s="6"/>
      <c r="I123" s="6"/>
    </row>
    <row r="124" spans="1:9" ht="17">
      <c r="A124" s="7"/>
      <c r="B124" s="8"/>
      <c r="C124" s="6"/>
      <c r="D124" s="6"/>
      <c r="E124" s="6"/>
      <c r="F124" s="6"/>
      <c r="G124" s="6"/>
      <c r="H124" s="6"/>
      <c r="I124" s="6"/>
    </row>
    <row r="125" spans="1:9" ht="17">
      <c r="A125" s="7"/>
      <c r="B125" s="8"/>
      <c r="C125" s="6"/>
      <c r="D125" s="6"/>
      <c r="E125" s="6"/>
      <c r="F125" s="6"/>
      <c r="G125" s="6"/>
      <c r="H125" s="6"/>
      <c r="I125" s="6"/>
    </row>
    <row r="126" spans="1:9" ht="17">
      <c r="A126" s="7"/>
      <c r="B126" s="8"/>
      <c r="C126" s="6"/>
      <c r="D126" s="6"/>
      <c r="E126" s="6"/>
      <c r="F126" s="6"/>
      <c r="G126" s="6"/>
      <c r="H126" s="6"/>
      <c r="I126" s="6"/>
    </row>
    <row r="127" spans="1:9" ht="17">
      <c r="A127" s="7"/>
      <c r="B127" s="8"/>
      <c r="C127" s="6"/>
      <c r="D127" s="6"/>
      <c r="E127" s="6"/>
      <c r="F127" s="6"/>
      <c r="G127" s="6"/>
      <c r="H127" s="6"/>
      <c r="I127" s="6"/>
    </row>
    <row r="128" spans="1:9" ht="17">
      <c r="A128" s="7"/>
      <c r="B128" s="8"/>
      <c r="C128" s="6"/>
      <c r="D128" s="6"/>
      <c r="E128" s="6"/>
      <c r="F128" s="6"/>
      <c r="G128" s="6"/>
      <c r="H128" s="6"/>
      <c r="I128" s="6"/>
    </row>
    <row r="129" spans="1:9" ht="17">
      <c r="A129" s="7"/>
      <c r="B129" s="8"/>
      <c r="C129" s="6"/>
      <c r="D129" s="6"/>
      <c r="E129" s="6"/>
      <c r="F129" s="6"/>
      <c r="G129" s="6"/>
      <c r="H129" s="6"/>
      <c r="I129" s="6"/>
    </row>
    <row r="130" spans="1:9" ht="17">
      <c r="A130" s="7"/>
      <c r="B130" s="8"/>
      <c r="C130" s="6"/>
      <c r="D130" s="6"/>
      <c r="E130" s="6"/>
      <c r="F130" s="6"/>
      <c r="G130" s="6"/>
      <c r="H130" s="6"/>
      <c r="I130" s="6"/>
    </row>
    <row r="131" spans="1:9" ht="17">
      <c r="A131" s="7"/>
      <c r="B131" s="8"/>
      <c r="C131" s="6"/>
      <c r="D131" s="6"/>
      <c r="E131" s="6"/>
      <c r="F131" s="6"/>
      <c r="G131" s="6"/>
      <c r="H131" s="6"/>
      <c r="I131" s="6"/>
    </row>
    <row r="132" spans="1:9" ht="17">
      <c r="A132" s="7"/>
      <c r="B132" s="8"/>
      <c r="C132" s="6"/>
      <c r="D132" s="6"/>
      <c r="E132" s="6"/>
      <c r="F132" s="6"/>
      <c r="G132" s="6"/>
      <c r="H132" s="6"/>
      <c r="I132" s="6"/>
    </row>
    <row r="133" spans="1:9" ht="17">
      <c r="A133" s="7"/>
      <c r="B133" s="8"/>
      <c r="C133" s="6"/>
      <c r="D133" s="6"/>
      <c r="E133" s="6"/>
      <c r="F133" s="6"/>
      <c r="G133" s="6"/>
      <c r="H133" s="6"/>
      <c r="I133" s="6"/>
    </row>
    <row r="134" spans="1:9" ht="17">
      <c r="A134" s="7"/>
      <c r="B134" s="8"/>
      <c r="C134" s="6"/>
      <c r="D134" s="6"/>
      <c r="E134" s="6"/>
      <c r="F134" s="6"/>
      <c r="G134" s="6"/>
      <c r="H134" s="6"/>
      <c r="I134" s="6"/>
    </row>
    <row r="135" spans="1:9" ht="17">
      <c r="A135" s="7"/>
      <c r="B135" s="8"/>
      <c r="C135" s="6"/>
      <c r="D135" s="6"/>
      <c r="E135" s="6"/>
      <c r="F135" s="6"/>
      <c r="G135" s="6"/>
      <c r="H135" s="6"/>
      <c r="I135" s="6"/>
    </row>
    <row r="136" spans="1:9" ht="17">
      <c r="A136" s="7"/>
      <c r="B136" s="8"/>
      <c r="C136" s="6"/>
      <c r="D136" s="6"/>
      <c r="E136" s="6"/>
      <c r="F136" s="6"/>
      <c r="G136" s="6"/>
      <c r="H136" s="6"/>
      <c r="I136" s="6"/>
    </row>
    <row r="137" spans="1:9" ht="17">
      <c r="A137" s="7"/>
      <c r="B137" s="8"/>
      <c r="C137" s="6"/>
      <c r="D137" s="6"/>
      <c r="E137" s="6"/>
      <c r="F137" s="6"/>
      <c r="G137" s="6"/>
      <c r="H137" s="6"/>
      <c r="I137" s="6"/>
    </row>
    <row r="138" spans="1:9" ht="17">
      <c r="A138" s="7"/>
      <c r="B138" s="8"/>
      <c r="C138" s="6"/>
      <c r="D138" s="6"/>
      <c r="E138" s="6"/>
      <c r="F138" s="6"/>
      <c r="G138" s="6"/>
      <c r="H138" s="6"/>
      <c r="I138" s="6"/>
    </row>
    <row r="139" spans="1:9" ht="17">
      <c r="A139" s="7"/>
      <c r="B139" s="8"/>
      <c r="C139" s="6"/>
      <c r="D139" s="6"/>
      <c r="E139" s="6"/>
      <c r="F139" s="6"/>
      <c r="G139" s="6"/>
      <c r="H139" s="6"/>
      <c r="I139" s="6"/>
    </row>
    <row r="140" spans="1:9" ht="17">
      <c r="A140" s="7"/>
      <c r="B140" s="8"/>
      <c r="C140" s="6"/>
      <c r="D140" s="6"/>
      <c r="E140" s="6"/>
      <c r="F140" s="6"/>
      <c r="G140" s="6"/>
      <c r="H140" s="6"/>
      <c r="I140" s="6"/>
    </row>
    <row r="141" spans="1:9" ht="17">
      <c r="A141" s="7"/>
      <c r="B141" s="8"/>
      <c r="C141" s="6"/>
      <c r="D141" s="6"/>
      <c r="E141" s="6"/>
      <c r="F141" s="6"/>
      <c r="G141" s="6"/>
      <c r="H141" s="6"/>
      <c r="I141" s="6"/>
    </row>
    <row r="142" spans="1:9" ht="17">
      <c r="A142" s="7"/>
      <c r="B142" s="8"/>
      <c r="C142" s="6"/>
      <c r="D142" s="6"/>
      <c r="E142" s="6"/>
      <c r="F142" s="6"/>
      <c r="G142" s="6"/>
      <c r="H142" s="6"/>
      <c r="I142" s="6"/>
    </row>
    <row r="143" spans="1:9" ht="17">
      <c r="A143" s="7"/>
      <c r="B143" s="8"/>
      <c r="C143" s="6"/>
      <c r="D143" s="6"/>
      <c r="E143" s="6"/>
      <c r="F143" s="6"/>
      <c r="G143" s="6"/>
      <c r="H143" s="6"/>
      <c r="I143" s="6"/>
    </row>
    <row r="144" spans="1:9" ht="17">
      <c r="A144" s="7"/>
      <c r="B144" s="8"/>
      <c r="C144" s="6"/>
      <c r="D144" s="6"/>
      <c r="E144" s="6"/>
      <c r="F144" s="6"/>
      <c r="G144" s="6"/>
      <c r="H144" s="6"/>
      <c r="I144" s="6"/>
    </row>
    <row r="145" spans="1:9" ht="17">
      <c r="A145" s="7"/>
      <c r="B145" s="8"/>
      <c r="C145" s="6"/>
      <c r="D145" s="6"/>
      <c r="E145" s="6"/>
      <c r="F145" s="6"/>
      <c r="G145" s="6"/>
      <c r="H145" s="6"/>
      <c r="I145" s="6"/>
    </row>
    <row r="146" spans="1:9" ht="17">
      <c r="A146" s="7"/>
      <c r="B146" s="8"/>
      <c r="C146" s="6"/>
      <c r="D146" s="6"/>
      <c r="E146" s="6"/>
      <c r="F146" s="6"/>
      <c r="G146" s="6"/>
      <c r="H146" s="6"/>
      <c r="I146" s="6"/>
    </row>
    <row r="147" spans="1:9" ht="17">
      <c r="A147" s="7"/>
      <c r="B147" s="8"/>
      <c r="C147" s="6"/>
      <c r="D147" s="6"/>
      <c r="E147" s="6"/>
      <c r="F147" s="6"/>
      <c r="G147" s="6"/>
      <c r="H147" s="6"/>
      <c r="I147" s="6"/>
    </row>
    <row r="148" spans="1:9" ht="17">
      <c r="A148" s="7"/>
      <c r="B148" s="8"/>
      <c r="C148" s="6"/>
      <c r="D148" s="6"/>
      <c r="E148" s="6"/>
      <c r="F148" s="6"/>
      <c r="G148" s="6"/>
      <c r="H148" s="6"/>
      <c r="I148" s="6"/>
    </row>
    <row r="149" spans="1:9" ht="17">
      <c r="A149" s="7"/>
      <c r="B149" s="8"/>
      <c r="C149" s="6"/>
      <c r="D149" s="6"/>
      <c r="E149" s="6"/>
      <c r="F149" s="6"/>
      <c r="G149" s="6"/>
      <c r="H149" s="6"/>
      <c r="I149" s="6"/>
    </row>
    <row r="150" spans="1:9" ht="17">
      <c r="A150" s="7"/>
      <c r="B150" s="8"/>
      <c r="C150" s="6"/>
      <c r="D150" s="6"/>
      <c r="E150" s="6"/>
      <c r="F150" s="6"/>
      <c r="G150" s="6"/>
      <c r="H150" s="6"/>
      <c r="I150" s="6"/>
    </row>
    <row r="151" spans="1:9" ht="17">
      <c r="A151" s="7"/>
      <c r="B151" s="8"/>
      <c r="C151" s="6"/>
      <c r="D151" s="6"/>
      <c r="E151" s="6"/>
      <c r="F151" s="6"/>
      <c r="G151" s="6"/>
      <c r="H151" s="6"/>
      <c r="I151" s="6"/>
    </row>
    <row r="152" spans="1:9" ht="17">
      <c r="A152" s="7"/>
      <c r="B152" s="8"/>
      <c r="C152" s="6"/>
      <c r="D152" s="6"/>
      <c r="E152" s="6"/>
      <c r="F152" s="6"/>
      <c r="G152" s="6"/>
      <c r="H152" s="6"/>
      <c r="I152" s="6"/>
    </row>
    <row r="153" spans="1:9" ht="17">
      <c r="A153" s="7"/>
      <c r="B153" s="8"/>
      <c r="C153" s="6"/>
      <c r="D153" s="6"/>
      <c r="E153" s="6"/>
      <c r="F153" s="6"/>
      <c r="G153" s="6"/>
      <c r="H153" s="6"/>
      <c r="I153" s="6"/>
    </row>
    <row r="154" spans="1:9" ht="17">
      <c r="A154" s="7"/>
      <c r="B154" s="8"/>
      <c r="C154" s="6"/>
      <c r="D154" s="6"/>
      <c r="E154" s="6"/>
      <c r="F154" s="6"/>
      <c r="G154" s="6"/>
      <c r="H154" s="6"/>
      <c r="I154" s="6"/>
    </row>
    <row r="155" spans="1:9" ht="17">
      <c r="A155" s="7"/>
      <c r="B155" s="8"/>
      <c r="C155" s="6"/>
      <c r="D155" s="6"/>
      <c r="E155" s="6"/>
      <c r="F155" s="6"/>
      <c r="G155" s="6"/>
      <c r="H155" s="6"/>
      <c r="I155" s="6"/>
    </row>
    <row r="156" spans="1:9" ht="17">
      <c r="A156" s="7"/>
      <c r="B156" s="8"/>
      <c r="C156" s="6"/>
      <c r="D156" s="6"/>
      <c r="E156" s="6"/>
      <c r="F156" s="6"/>
      <c r="G156" s="6"/>
      <c r="H156" s="6"/>
      <c r="I156" s="6"/>
    </row>
    <row r="157" spans="1:9" ht="17">
      <c r="A157" s="7"/>
      <c r="B157" s="8"/>
      <c r="C157" s="6"/>
      <c r="D157" s="6"/>
      <c r="E157" s="6"/>
      <c r="F157" s="6"/>
      <c r="G157" s="6"/>
      <c r="H157" s="6"/>
      <c r="I157" s="6"/>
    </row>
    <row r="158" spans="1:9" ht="17">
      <c r="A158" s="7"/>
      <c r="B158" s="8"/>
      <c r="C158" s="6"/>
      <c r="D158" s="6"/>
      <c r="E158" s="6"/>
      <c r="F158" s="6"/>
      <c r="G158" s="6"/>
      <c r="H158" s="6"/>
      <c r="I158" s="6"/>
    </row>
    <row r="159" spans="1:9" ht="17">
      <c r="A159" s="7"/>
      <c r="B159" s="8"/>
      <c r="C159" s="6"/>
      <c r="D159" s="6"/>
      <c r="E159" s="6"/>
      <c r="F159" s="6"/>
      <c r="G159" s="6"/>
      <c r="H159" s="6"/>
      <c r="I159" s="6"/>
    </row>
    <row r="160" spans="1:9" ht="17">
      <c r="A160" s="7"/>
      <c r="B160" s="8"/>
      <c r="C160" s="6"/>
      <c r="D160" s="6"/>
      <c r="E160" s="6"/>
      <c r="F160" s="6"/>
      <c r="G160" s="6"/>
      <c r="H160" s="6"/>
      <c r="I160" s="6"/>
    </row>
    <row r="161" spans="1:9" ht="17">
      <c r="A161" s="7"/>
      <c r="B161" s="8"/>
      <c r="C161" s="6"/>
      <c r="D161" s="6"/>
      <c r="E161" s="6"/>
      <c r="F161" s="6"/>
      <c r="G161" s="6"/>
      <c r="H161" s="6"/>
      <c r="I161" s="6"/>
    </row>
    <row r="162" spans="1:9" ht="17">
      <c r="A162" s="7"/>
      <c r="B162" s="8"/>
      <c r="C162" s="6"/>
      <c r="D162" s="6"/>
      <c r="E162" s="6"/>
      <c r="F162" s="6"/>
      <c r="G162" s="6"/>
      <c r="H162" s="6"/>
      <c r="I162" s="6"/>
    </row>
    <row r="163" spans="1:9" ht="17">
      <c r="A163" s="7"/>
      <c r="B163" s="8"/>
      <c r="C163" s="6"/>
      <c r="D163" s="6"/>
      <c r="E163" s="6"/>
      <c r="F163" s="6"/>
      <c r="G163" s="6"/>
      <c r="H163" s="6"/>
      <c r="I163" s="6"/>
    </row>
    <row r="164" spans="1:9" ht="17">
      <c r="A164" s="7"/>
      <c r="B164" s="8"/>
      <c r="C164" s="6"/>
      <c r="D164" s="6"/>
      <c r="E164" s="6"/>
      <c r="F164" s="6"/>
      <c r="G164" s="6"/>
      <c r="H164" s="6"/>
      <c r="I164" s="6"/>
    </row>
    <row r="165" spans="1:9" ht="17">
      <c r="A165" s="7"/>
      <c r="B165" s="8"/>
      <c r="C165" s="6"/>
      <c r="D165" s="6"/>
      <c r="E165" s="6"/>
      <c r="F165" s="6"/>
      <c r="G165" s="6"/>
      <c r="H165" s="6"/>
      <c r="I165" s="6"/>
    </row>
    <row r="166" spans="1:9" ht="17">
      <c r="A166" s="7"/>
      <c r="B166" s="8"/>
      <c r="C166" s="6"/>
      <c r="D166" s="6"/>
      <c r="E166" s="6"/>
      <c r="F166" s="6"/>
      <c r="G166" s="6"/>
      <c r="H166" s="6"/>
      <c r="I166" s="6"/>
    </row>
    <row r="167" spans="1:9" ht="17">
      <c r="A167" s="7"/>
      <c r="B167" s="8"/>
      <c r="C167" s="6"/>
      <c r="D167" s="6"/>
      <c r="E167" s="6"/>
      <c r="F167" s="6"/>
      <c r="G167" s="6"/>
      <c r="H167" s="6"/>
      <c r="I167" s="6"/>
    </row>
    <row r="168" spans="1:9" ht="17">
      <c r="A168" s="7"/>
      <c r="B168" s="8"/>
      <c r="C168" s="6"/>
      <c r="D168" s="6"/>
      <c r="E168" s="6"/>
      <c r="F168" s="6"/>
      <c r="G168" s="6"/>
      <c r="H168" s="6"/>
      <c r="I168" s="6"/>
    </row>
    <row r="169" spans="1:9" ht="17">
      <c r="A169" s="7"/>
      <c r="B169" s="8"/>
      <c r="C169" s="6"/>
      <c r="D169" s="6"/>
      <c r="E169" s="6"/>
      <c r="F169" s="6"/>
      <c r="G169" s="6"/>
      <c r="H169" s="6"/>
      <c r="I169" s="6"/>
    </row>
    <row r="170" spans="1:9" ht="17">
      <c r="A170" s="7"/>
      <c r="B170" s="8"/>
      <c r="C170" s="6"/>
      <c r="D170" s="6"/>
      <c r="E170" s="6"/>
      <c r="F170" s="6"/>
      <c r="G170" s="6"/>
      <c r="H170" s="6"/>
      <c r="I170" s="6"/>
    </row>
    <row r="171" spans="1:9" ht="17">
      <c r="A171" s="7"/>
      <c r="B171" s="8"/>
      <c r="C171" s="6"/>
      <c r="D171" s="6"/>
      <c r="E171" s="6"/>
      <c r="F171" s="6"/>
      <c r="G171" s="6"/>
      <c r="H171" s="6"/>
      <c r="I171" s="6"/>
    </row>
    <row r="172" spans="1:9" ht="17">
      <c r="A172" s="7"/>
      <c r="B172" s="8"/>
      <c r="C172" s="6"/>
      <c r="D172" s="6"/>
      <c r="E172" s="6"/>
      <c r="F172" s="6"/>
      <c r="G172" s="6"/>
      <c r="H172" s="6"/>
      <c r="I172" s="6"/>
    </row>
    <row r="173" spans="1:9" ht="17">
      <c r="A173" s="7"/>
      <c r="B173" s="8"/>
      <c r="C173" s="6"/>
      <c r="D173" s="6"/>
      <c r="E173" s="6"/>
      <c r="F173" s="6"/>
      <c r="G173" s="6"/>
      <c r="H173" s="6"/>
      <c r="I173" s="6"/>
    </row>
    <row r="174" spans="1:9" ht="17">
      <c r="A174" s="7"/>
      <c r="B174" s="8"/>
      <c r="C174" s="6"/>
      <c r="D174" s="6"/>
      <c r="E174" s="6"/>
      <c r="F174" s="6"/>
      <c r="G174" s="6"/>
      <c r="H174" s="6"/>
      <c r="I174" s="6"/>
    </row>
    <row r="175" spans="1:9" ht="17">
      <c r="A175" s="7"/>
      <c r="B175" s="8"/>
      <c r="C175" s="6"/>
      <c r="D175" s="6"/>
      <c r="E175" s="6"/>
      <c r="F175" s="6"/>
      <c r="G175" s="6"/>
      <c r="H175" s="6"/>
      <c r="I175" s="6"/>
    </row>
    <row r="176" spans="1:9" ht="17">
      <c r="A176" s="7"/>
      <c r="B176" s="8"/>
      <c r="C176" s="6"/>
      <c r="D176" s="6"/>
      <c r="E176" s="6"/>
      <c r="F176" s="6"/>
      <c r="G176" s="6"/>
      <c r="H176" s="6"/>
      <c r="I176" s="6"/>
    </row>
    <row r="177" spans="1:9" ht="17">
      <c r="A177" s="7"/>
      <c r="B177" s="8"/>
      <c r="C177" s="6"/>
      <c r="D177" s="6"/>
      <c r="E177" s="6"/>
      <c r="F177" s="6"/>
      <c r="G177" s="6"/>
      <c r="H177" s="6"/>
      <c r="I177" s="6"/>
    </row>
    <row r="178" spans="1:9" ht="17">
      <c r="A178" s="7"/>
      <c r="B178" s="8"/>
      <c r="C178" s="6"/>
      <c r="D178" s="6"/>
      <c r="E178" s="6"/>
      <c r="F178" s="6"/>
      <c r="G178" s="6"/>
      <c r="H178" s="6"/>
      <c r="I178" s="6"/>
    </row>
    <row r="179" spans="1:9" ht="17">
      <c r="A179" s="7"/>
      <c r="B179" s="8"/>
      <c r="C179" s="6"/>
      <c r="D179" s="6"/>
      <c r="E179" s="6"/>
      <c r="F179" s="6"/>
      <c r="G179" s="6"/>
      <c r="H179" s="6"/>
      <c r="I179" s="6"/>
    </row>
    <row r="180" spans="1:9" ht="17">
      <c r="A180" s="7"/>
      <c r="B180" s="8"/>
      <c r="C180" s="6"/>
      <c r="D180" s="6"/>
      <c r="E180" s="6"/>
      <c r="F180" s="6"/>
      <c r="G180" s="6"/>
      <c r="H180" s="6"/>
      <c r="I180" s="6"/>
    </row>
    <row r="181" spans="1:9" ht="17">
      <c r="A181" s="7"/>
      <c r="B181" s="8"/>
      <c r="C181" s="6"/>
      <c r="D181" s="6"/>
      <c r="E181" s="6"/>
      <c r="F181" s="6"/>
      <c r="G181" s="6"/>
      <c r="H181" s="6"/>
      <c r="I181" s="6"/>
    </row>
    <row r="182" spans="1:9" ht="17">
      <c r="A182" s="7"/>
      <c r="B182" s="8"/>
      <c r="C182" s="6"/>
      <c r="D182" s="6"/>
      <c r="E182" s="6"/>
      <c r="F182" s="6"/>
      <c r="G182" s="6"/>
      <c r="H182" s="6"/>
      <c r="I182" s="6"/>
    </row>
    <row r="183" spans="1:9" ht="17">
      <c r="A183" s="7"/>
      <c r="B183" s="8"/>
      <c r="C183" s="6"/>
      <c r="D183" s="6"/>
      <c r="E183" s="6"/>
      <c r="F183" s="6"/>
      <c r="G183" s="6"/>
      <c r="H183" s="6"/>
      <c r="I183" s="6"/>
    </row>
    <row r="184" spans="1:9" ht="17">
      <c r="A184" s="7"/>
      <c r="B184" s="8"/>
      <c r="C184" s="6"/>
      <c r="D184" s="6"/>
      <c r="E184" s="6"/>
      <c r="F184" s="6"/>
      <c r="G184" s="6"/>
      <c r="H184" s="6"/>
      <c r="I184" s="6"/>
    </row>
    <row r="185" spans="1:9" ht="17">
      <c r="A185" s="7"/>
      <c r="B185" s="8"/>
      <c r="C185" s="6"/>
      <c r="D185" s="6"/>
      <c r="E185" s="6"/>
      <c r="F185" s="6"/>
      <c r="G185" s="6"/>
      <c r="H185" s="6"/>
      <c r="I185" s="6"/>
    </row>
    <row r="186" spans="1:9" ht="17">
      <c r="A186" s="7"/>
      <c r="B186" s="8"/>
      <c r="C186" s="6"/>
      <c r="D186" s="6"/>
      <c r="E186" s="6"/>
      <c r="F186" s="6"/>
      <c r="G186" s="6"/>
      <c r="H186" s="6"/>
      <c r="I186" s="6"/>
    </row>
    <row r="187" spans="1:9" ht="17">
      <c r="A187" s="7"/>
      <c r="B187" s="8"/>
      <c r="C187" s="6"/>
      <c r="D187" s="6"/>
      <c r="E187" s="6"/>
      <c r="F187" s="6"/>
      <c r="G187" s="6"/>
      <c r="H187" s="6"/>
      <c r="I187" s="6"/>
    </row>
    <row r="188" spans="1:9" ht="17">
      <c r="A188" s="7"/>
      <c r="B188" s="8"/>
      <c r="C188" s="6"/>
      <c r="D188" s="6"/>
      <c r="E188" s="6"/>
      <c r="F188" s="6"/>
      <c r="G188" s="6"/>
      <c r="H188" s="6"/>
      <c r="I188" s="6"/>
    </row>
    <row r="189" spans="1:9" ht="17">
      <c r="A189" s="7"/>
      <c r="B189" s="8"/>
      <c r="C189" s="6"/>
      <c r="D189" s="6"/>
      <c r="E189" s="6"/>
      <c r="F189" s="6"/>
      <c r="G189" s="6"/>
      <c r="H189" s="6"/>
      <c r="I189" s="6"/>
    </row>
    <row r="190" spans="1:9" ht="17">
      <c r="A190" s="7"/>
      <c r="B190" s="8"/>
      <c r="C190" s="6"/>
      <c r="D190" s="6"/>
      <c r="E190" s="6"/>
      <c r="F190" s="6"/>
      <c r="G190" s="6"/>
      <c r="H190" s="6"/>
      <c r="I190" s="6"/>
    </row>
    <row r="191" spans="1:9" ht="17">
      <c r="A191" s="7"/>
      <c r="B191" s="8"/>
      <c r="C191" s="6"/>
      <c r="D191" s="6"/>
      <c r="E191" s="6"/>
      <c r="F191" s="6"/>
      <c r="G191" s="6"/>
      <c r="H191" s="6"/>
      <c r="I191" s="6"/>
    </row>
    <row r="192" spans="1:9" ht="17">
      <c r="A192" s="7"/>
      <c r="B192" s="8"/>
      <c r="C192" s="6"/>
      <c r="D192" s="6"/>
      <c r="E192" s="6"/>
      <c r="F192" s="6"/>
      <c r="G192" s="6"/>
      <c r="H192" s="6"/>
      <c r="I192" s="6"/>
    </row>
    <row r="193" spans="1:9" ht="17">
      <c r="A193" s="7"/>
      <c r="B193" s="8"/>
      <c r="C193" s="6"/>
      <c r="D193" s="6"/>
      <c r="E193" s="6"/>
      <c r="F193" s="6"/>
      <c r="G193" s="6"/>
      <c r="H193" s="6"/>
      <c r="I193" s="6"/>
    </row>
    <row r="194" spans="1:9" ht="17">
      <c r="A194" s="7"/>
      <c r="B194" s="8"/>
      <c r="C194" s="6"/>
      <c r="D194" s="6"/>
      <c r="E194" s="6"/>
      <c r="F194" s="6"/>
      <c r="G194" s="6"/>
      <c r="H194" s="6"/>
      <c r="I194" s="6"/>
    </row>
    <row r="195" spans="1:9" ht="17">
      <c r="A195" s="7"/>
      <c r="B195" s="8"/>
      <c r="C195" s="6"/>
      <c r="D195" s="6"/>
      <c r="E195" s="6"/>
      <c r="F195" s="6"/>
      <c r="G195" s="6"/>
      <c r="H195" s="6"/>
      <c r="I195" s="6"/>
    </row>
    <row r="196" spans="1:9" ht="17">
      <c r="A196" s="7"/>
      <c r="B196" s="8"/>
      <c r="C196" s="6"/>
      <c r="D196" s="6"/>
      <c r="E196" s="6"/>
      <c r="F196" s="6"/>
      <c r="G196" s="6"/>
      <c r="H196" s="6"/>
      <c r="I196" s="6"/>
    </row>
    <row r="197" spans="1:9" ht="17">
      <c r="A197" s="7"/>
      <c r="B197" s="8"/>
      <c r="C197" s="6"/>
      <c r="D197" s="6"/>
      <c r="E197" s="6"/>
      <c r="F197" s="6"/>
      <c r="G197" s="6"/>
      <c r="H197" s="6"/>
      <c r="I197" s="6"/>
    </row>
    <row r="198" spans="1:9" ht="17">
      <c r="A198" s="7"/>
      <c r="B198" s="8"/>
      <c r="C198" s="6"/>
      <c r="D198" s="6"/>
      <c r="E198" s="6"/>
      <c r="F198" s="6"/>
      <c r="G198" s="6"/>
      <c r="H198" s="6"/>
      <c r="I198" s="6"/>
    </row>
    <row r="199" spans="1:9" ht="17">
      <c r="A199" s="7"/>
      <c r="B199" s="8"/>
      <c r="C199" s="6"/>
      <c r="D199" s="6"/>
      <c r="E199" s="6"/>
      <c r="F199" s="6"/>
      <c r="G199" s="6"/>
      <c r="H199" s="6"/>
      <c r="I199" s="6"/>
    </row>
    <row r="200" spans="1:9" ht="17">
      <c r="A200" s="7"/>
      <c r="B200" s="8"/>
      <c r="C200" s="6"/>
      <c r="D200" s="6"/>
      <c r="E200" s="6"/>
      <c r="F200" s="6"/>
      <c r="G200" s="6"/>
      <c r="H200" s="6"/>
      <c r="I200" s="6"/>
    </row>
    <row r="201" spans="1:9" ht="17">
      <c r="A201" s="7"/>
      <c r="B201" s="8"/>
      <c r="C201" s="6"/>
      <c r="D201" s="6"/>
      <c r="E201" s="6"/>
      <c r="F201" s="6"/>
      <c r="G201" s="6"/>
      <c r="H201" s="6"/>
      <c r="I201" s="6"/>
    </row>
    <row r="202" spans="1:9" ht="17">
      <c r="A202" s="7"/>
      <c r="B202" s="8"/>
      <c r="C202" s="6"/>
      <c r="D202" s="6"/>
      <c r="E202" s="6"/>
      <c r="F202" s="6"/>
      <c r="G202" s="6"/>
      <c r="H202" s="6"/>
      <c r="I202" s="6"/>
    </row>
    <row r="203" spans="1:9" ht="17">
      <c r="A203" s="7"/>
      <c r="B203" s="8"/>
      <c r="C203" s="6"/>
      <c r="D203" s="6"/>
      <c r="E203" s="6"/>
      <c r="F203" s="6"/>
      <c r="G203" s="6"/>
      <c r="H203" s="6"/>
      <c r="I203" s="6"/>
    </row>
    <row r="204" spans="1:9" ht="17">
      <c r="A204" s="7"/>
      <c r="B204" s="8"/>
      <c r="C204" s="6"/>
      <c r="D204" s="6"/>
      <c r="E204" s="6"/>
      <c r="F204" s="6"/>
      <c r="G204" s="6"/>
      <c r="H204" s="6"/>
      <c r="I204" s="6"/>
    </row>
    <row r="205" spans="1:9" ht="17">
      <c r="A205" s="7"/>
      <c r="B205" s="8"/>
      <c r="C205" s="6"/>
      <c r="D205" s="6"/>
      <c r="E205" s="6"/>
      <c r="F205" s="6"/>
      <c r="G205" s="6"/>
      <c r="H205" s="6"/>
      <c r="I205" s="6"/>
    </row>
    <row r="206" spans="1:9" ht="17">
      <c r="A206" s="7"/>
      <c r="B206" s="8"/>
      <c r="C206" s="6"/>
      <c r="D206" s="6"/>
      <c r="E206" s="6"/>
      <c r="F206" s="6"/>
      <c r="G206" s="6"/>
      <c r="H206" s="6"/>
      <c r="I206" s="6"/>
    </row>
    <row r="207" spans="1:9" ht="17">
      <c r="A207" s="7"/>
      <c r="B207" s="8"/>
      <c r="C207" s="6"/>
      <c r="D207" s="6"/>
      <c r="E207" s="6"/>
      <c r="F207" s="6"/>
      <c r="G207" s="6"/>
      <c r="H207" s="6"/>
      <c r="I207" s="6"/>
    </row>
    <row r="208" spans="1:9" ht="17">
      <c r="A208" s="7"/>
      <c r="B208" s="8"/>
      <c r="C208" s="6"/>
      <c r="D208" s="6"/>
      <c r="E208" s="6"/>
      <c r="F208" s="6"/>
      <c r="G208" s="6"/>
      <c r="H208" s="6"/>
      <c r="I208" s="6"/>
    </row>
    <row r="209" spans="1:9" ht="17">
      <c r="A209" s="7"/>
      <c r="B209" s="8"/>
      <c r="C209" s="6"/>
      <c r="D209" s="6"/>
      <c r="E209" s="6"/>
      <c r="F209" s="6"/>
      <c r="G209" s="6"/>
      <c r="H209" s="6"/>
      <c r="I209" s="6"/>
    </row>
    <row r="210" spans="1:9" ht="17">
      <c r="A210" s="7"/>
      <c r="B210" s="8"/>
      <c r="C210" s="6"/>
      <c r="D210" s="6"/>
      <c r="E210" s="6"/>
      <c r="F210" s="6"/>
      <c r="G210" s="6"/>
      <c r="H210" s="6"/>
      <c r="I210" s="6"/>
    </row>
    <row r="211" spans="1:9" ht="17">
      <c r="A211" s="7"/>
      <c r="B211" s="8"/>
      <c r="C211" s="6"/>
      <c r="D211" s="6"/>
      <c r="E211" s="6"/>
      <c r="F211" s="6"/>
      <c r="G211" s="6"/>
      <c r="H211" s="6"/>
      <c r="I211" s="6"/>
    </row>
    <row r="212" spans="1:9" ht="17">
      <c r="A212" s="7"/>
      <c r="B212" s="8"/>
      <c r="C212" s="6"/>
      <c r="D212" s="6"/>
      <c r="E212" s="6"/>
      <c r="F212" s="6"/>
      <c r="G212" s="6"/>
      <c r="H212" s="6"/>
      <c r="I212" s="6"/>
    </row>
    <row r="213" spans="1:9" ht="17">
      <c r="A213" s="7"/>
      <c r="B213" s="8"/>
      <c r="C213" s="6"/>
      <c r="D213" s="6"/>
      <c r="E213" s="6"/>
      <c r="F213" s="6"/>
      <c r="G213" s="6"/>
      <c r="H213" s="6"/>
      <c r="I213" s="6"/>
    </row>
    <row r="214" spans="1:9" ht="17">
      <c r="A214" s="7"/>
      <c r="B214" s="8"/>
      <c r="C214" s="6"/>
      <c r="D214" s="6"/>
      <c r="E214" s="6"/>
      <c r="F214" s="6"/>
      <c r="G214" s="6"/>
      <c r="H214" s="6"/>
      <c r="I214" s="6"/>
    </row>
    <row r="215" spans="1:9" ht="17">
      <c r="A215" s="7"/>
      <c r="B215" s="8"/>
      <c r="C215" s="6"/>
      <c r="D215" s="6"/>
      <c r="E215" s="6"/>
      <c r="F215" s="6"/>
      <c r="G215" s="6"/>
      <c r="H215" s="6"/>
      <c r="I215" s="6"/>
    </row>
    <row r="216" spans="1:9" ht="17">
      <c r="A216" s="7"/>
      <c r="B216" s="8"/>
      <c r="C216" s="6"/>
      <c r="D216" s="6"/>
      <c r="E216" s="6"/>
      <c r="F216" s="6"/>
      <c r="G216" s="6"/>
      <c r="H216" s="6"/>
      <c r="I216" s="6"/>
    </row>
    <row r="217" spans="1:9" ht="17">
      <c r="A217" s="7"/>
      <c r="B217" s="8"/>
      <c r="C217" s="6"/>
      <c r="D217" s="6"/>
      <c r="E217" s="6"/>
      <c r="F217" s="6"/>
      <c r="G217" s="6"/>
      <c r="H217" s="6"/>
      <c r="I217" s="6"/>
    </row>
    <row r="218" spans="1:9" ht="17">
      <c r="A218" s="7"/>
      <c r="B218" s="8"/>
      <c r="C218" s="6"/>
      <c r="D218" s="6"/>
      <c r="E218" s="6"/>
      <c r="F218" s="6"/>
      <c r="G218" s="6"/>
      <c r="H218" s="6"/>
      <c r="I218" s="6"/>
    </row>
    <row r="219" spans="1:9" ht="17">
      <c r="A219" s="7"/>
      <c r="B219" s="8"/>
      <c r="C219" s="6"/>
      <c r="D219" s="6"/>
      <c r="E219" s="6"/>
      <c r="F219" s="6"/>
      <c r="G219" s="6"/>
      <c r="H219" s="6"/>
      <c r="I219" s="6"/>
    </row>
    <row r="220" spans="1:9" ht="17">
      <c r="A220" s="7"/>
      <c r="B220" s="8"/>
      <c r="C220" s="6"/>
      <c r="D220" s="6"/>
      <c r="E220" s="6"/>
      <c r="F220" s="6"/>
      <c r="G220" s="6"/>
      <c r="H220" s="6"/>
      <c r="I220" s="6"/>
    </row>
    <row r="221" spans="1:9" ht="17">
      <c r="A221" s="7"/>
      <c r="B221" s="8"/>
      <c r="C221" s="6"/>
      <c r="D221" s="6"/>
      <c r="E221" s="6"/>
      <c r="F221" s="6"/>
      <c r="G221" s="6"/>
      <c r="H221" s="6"/>
      <c r="I221" s="6"/>
    </row>
    <row r="222" spans="1:9" ht="17">
      <c r="A222" s="7"/>
      <c r="B222" s="8"/>
      <c r="C222" s="6"/>
      <c r="D222" s="6"/>
      <c r="E222" s="6"/>
      <c r="F222" s="6"/>
      <c r="G222" s="6"/>
      <c r="H222" s="6"/>
      <c r="I222" s="6"/>
    </row>
    <row r="223" spans="1:9" ht="17">
      <c r="A223" s="7"/>
      <c r="B223" s="8"/>
      <c r="C223" s="6"/>
      <c r="D223" s="6"/>
      <c r="E223" s="6"/>
      <c r="F223" s="6"/>
      <c r="G223" s="6"/>
      <c r="H223" s="6"/>
      <c r="I223" s="6"/>
    </row>
    <row r="224" spans="1:9" ht="17">
      <c r="A224" s="7"/>
      <c r="B224" s="8"/>
      <c r="C224" s="6"/>
      <c r="D224" s="6"/>
      <c r="E224" s="6"/>
      <c r="F224" s="6"/>
      <c r="G224" s="6"/>
      <c r="H224" s="6"/>
      <c r="I224" s="6"/>
    </row>
    <row r="225" spans="1:9" ht="17">
      <c r="A225" s="7"/>
      <c r="B225" s="8"/>
      <c r="C225" s="6"/>
      <c r="D225" s="6"/>
      <c r="E225" s="6"/>
      <c r="F225" s="6"/>
      <c r="G225" s="6"/>
      <c r="H225" s="6"/>
      <c r="I225" s="6"/>
    </row>
    <row r="226" spans="1:9" ht="17">
      <c r="A226" s="7"/>
      <c r="B226" s="8"/>
      <c r="C226" s="6"/>
      <c r="D226" s="6"/>
      <c r="E226" s="6"/>
      <c r="F226" s="6"/>
      <c r="G226" s="6"/>
      <c r="H226" s="6"/>
      <c r="I226" s="6"/>
    </row>
    <row r="227" spans="1:9" ht="17">
      <c r="A227" s="7"/>
      <c r="B227" s="8"/>
      <c r="C227" s="6"/>
      <c r="D227" s="6"/>
      <c r="E227" s="6"/>
      <c r="F227" s="6"/>
      <c r="G227" s="6"/>
      <c r="H227" s="6"/>
      <c r="I227" s="6"/>
    </row>
    <row r="228" spans="1:9" ht="17">
      <c r="A228" s="7"/>
      <c r="B228" s="8"/>
      <c r="C228" s="6"/>
      <c r="D228" s="6"/>
      <c r="E228" s="6"/>
      <c r="F228" s="6"/>
      <c r="G228" s="6"/>
      <c r="H228" s="6"/>
      <c r="I228" s="6"/>
    </row>
    <row r="229" spans="1:9" ht="17">
      <c r="A229" s="7"/>
      <c r="B229" s="8"/>
      <c r="C229" s="6"/>
      <c r="D229" s="6"/>
      <c r="E229" s="6"/>
      <c r="F229" s="6"/>
      <c r="G229" s="6"/>
      <c r="H229" s="6"/>
      <c r="I229" s="6"/>
    </row>
    <row r="230" spans="1:9" ht="17">
      <c r="A230" s="7"/>
      <c r="B230" s="8"/>
      <c r="C230" s="6"/>
      <c r="D230" s="6"/>
      <c r="E230" s="6"/>
      <c r="F230" s="6"/>
      <c r="G230" s="6"/>
      <c r="H230" s="6"/>
      <c r="I230" s="6"/>
    </row>
    <row r="231" spans="1:9" ht="17">
      <c r="A231" s="7"/>
      <c r="B231" s="8"/>
      <c r="C231" s="6"/>
      <c r="D231" s="6"/>
      <c r="E231" s="6"/>
      <c r="F231" s="6"/>
      <c r="G231" s="6"/>
      <c r="H231" s="6"/>
      <c r="I231" s="6"/>
    </row>
    <row r="232" spans="1:9" ht="17">
      <c r="A232" s="7"/>
      <c r="B232" s="8"/>
      <c r="C232" s="6"/>
      <c r="D232" s="6"/>
      <c r="E232" s="6"/>
      <c r="F232" s="6"/>
      <c r="G232" s="6"/>
      <c r="H232" s="6"/>
      <c r="I232" s="6"/>
    </row>
    <row r="233" spans="1:9" ht="17">
      <c r="A233" s="7"/>
      <c r="B233" s="8"/>
      <c r="C233" s="6"/>
      <c r="D233" s="6"/>
      <c r="E233" s="6"/>
      <c r="F233" s="6"/>
      <c r="G233" s="6"/>
      <c r="H233" s="6"/>
      <c r="I233" s="6"/>
    </row>
    <row r="234" spans="1:9" ht="17">
      <c r="A234" s="7"/>
      <c r="B234" s="8"/>
      <c r="C234" s="6"/>
      <c r="D234" s="6"/>
      <c r="E234" s="6"/>
      <c r="F234" s="6"/>
      <c r="G234" s="6"/>
      <c r="H234" s="6"/>
      <c r="I234" s="6"/>
    </row>
    <row r="235" spans="1:9" ht="17">
      <c r="A235" s="7"/>
      <c r="B235" s="8"/>
      <c r="C235" s="6"/>
      <c r="D235" s="6"/>
      <c r="E235" s="6"/>
      <c r="F235" s="6"/>
      <c r="G235" s="6"/>
      <c r="H235" s="6"/>
      <c r="I235" s="6"/>
    </row>
    <row r="236" spans="1:9" ht="17">
      <c r="A236" s="7"/>
      <c r="B236" s="8"/>
      <c r="C236" s="6"/>
      <c r="D236" s="6"/>
      <c r="E236" s="6"/>
      <c r="F236" s="6"/>
      <c r="G236" s="6"/>
      <c r="H236" s="6"/>
      <c r="I236" s="6"/>
    </row>
    <row r="237" spans="1:9" ht="17">
      <c r="A237" s="7"/>
      <c r="B237" s="8"/>
      <c r="C237" s="6"/>
      <c r="D237" s="6"/>
      <c r="E237" s="6"/>
      <c r="F237" s="6"/>
      <c r="G237" s="6"/>
      <c r="H237" s="6"/>
      <c r="I237" s="6"/>
    </row>
    <row r="238" spans="1:9" ht="17">
      <c r="A238" s="7"/>
      <c r="B238" s="8"/>
      <c r="C238" s="6"/>
      <c r="D238" s="6"/>
      <c r="E238" s="6"/>
      <c r="F238" s="6"/>
      <c r="G238" s="6"/>
      <c r="H238" s="6"/>
      <c r="I238" s="6"/>
    </row>
    <row r="239" spans="1:9" ht="17">
      <c r="A239" s="7"/>
      <c r="B239" s="8"/>
      <c r="C239" s="6"/>
      <c r="D239" s="6"/>
      <c r="E239" s="6"/>
      <c r="F239" s="6"/>
      <c r="G239" s="6"/>
      <c r="H239" s="6"/>
      <c r="I239" s="6"/>
    </row>
    <row r="240" spans="1:9" ht="17">
      <c r="A240" s="7"/>
      <c r="B240" s="8"/>
      <c r="C240" s="6"/>
      <c r="D240" s="6"/>
      <c r="E240" s="6"/>
      <c r="F240" s="6"/>
      <c r="G240" s="6"/>
      <c r="H240" s="6"/>
      <c r="I240" s="6"/>
    </row>
    <row r="241" spans="1:9" ht="17">
      <c r="A241" s="7"/>
      <c r="B241" s="8"/>
      <c r="C241" s="6"/>
      <c r="D241" s="6"/>
      <c r="E241" s="6"/>
      <c r="F241" s="6"/>
      <c r="G241" s="6"/>
      <c r="H241" s="6"/>
      <c r="I241" s="6"/>
    </row>
    <row r="242" spans="1:9" ht="17">
      <c r="A242" s="7"/>
      <c r="B242" s="8"/>
      <c r="C242" s="6"/>
      <c r="D242" s="6"/>
      <c r="E242" s="6"/>
      <c r="F242" s="6"/>
      <c r="G242" s="6"/>
      <c r="H242" s="6"/>
      <c r="I242" s="6"/>
    </row>
    <row r="243" spans="1:9" ht="17">
      <c r="A243" s="7"/>
      <c r="B243" s="8"/>
      <c r="C243" s="6"/>
      <c r="D243" s="6"/>
      <c r="E243" s="6"/>
      <c r="F243" s="6"/>
      <c r="G243" s="6"/>
      <c r="H243" s="6"/>
      <c r="I243" s="6"/>
    </row>
    <row r="244" spans="1:9" ht="17">
      <c r="A244" s="7"/>
      <c r="B244" s="8"/>
      <c r="C244" s="6"/>
      <c r="D244" s="6"/>
      <c r="E244" s="6"/>
      <c r="F244" s="6"/>
      <c r="G244" s="6"/>
      <c r="H244" s="6"/>
      <c r="I244" s="6"/>
    </row>
    <row r="245" spans="1:9" ht="17">
      <c r="A245" s="7"/>
      <c r="B245" s="8"/>
      <c r="C245" s="6"/>
      <c r="D245" s="6"/>
      <c r="E245" s="6"/>
      <c r="F245" s="6"/>
      <c r="G245" s="6"/>
      <c r="H245" s="6"/>
      <c r="I245" s="6"/>
    </row>
    <row r="246" spans="1:9" ht="17">
      <c r="A246" s="7"/>
      <c r="B246" s="8"/>
      <c r="C246" s="6"/>
      <c r="D246" s="6"/>
      <c r="E246" s="6"/>
      <c r="F246" s="6"/>
      <c r="G246" s="6"/>
      <c r="H246" s="6"/>
      <c r="I246" s="6"/>
    </row>
    <row r="247" spans="1:9" ht="17">
      <c r="A247" s="7"/>
      <c r="B247" s="8"/>
      <c r="C247" s="6"/>
      <c r="D247" s="6"/>
      <c r="E247" s="6"/>
      <c r="F247" s="6"/>
      <c r="G247" s="6"/>
      <c r="H247" s="6"/>
      <c r="I247" s="6"/>
    </row>
    <row r="248" spans="1:9" ht="17">
      <c r="A248" s="7"/>
      <c r="B248" s="8"/>
      <c r="C248" s="6"/>
      <c r="D248" s="6"/>
      <c r="E248" s="6"/>
      <c r="F248" s="6"/>
      <c r="G248" s="6"/>
      <c r="H248" s="6"/>
      <c r="I248" s="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1"/>
  <sheetViews>
    <sheetView tabSelected="1" topLeftCell="A2" zoomScale="84" zoomScaleNormal="84" zoomScalePageLayoutView="84" workbookViewId="0">
      <selection activeCell="E26" sqref="E26"/>
    </sheetView>
  </sheetViews>
  <sheetFormatPr baseColWidth="10" defaultColWidth="8.83203125" defaultRowHeight="13" x14ac:dyDescent="0"/>
  <cols>
    <col min="1" max="1" width="63.5" style="35" customWidth="1"/>
    <col min="2" max="2" width="26.6640625" style="35" customWidth="1"/>
    <col min="3" max="3" width="5.83203125" style="36" customWidth="1"/>
    <col min="4" max="39" width="18.6640625" style="35" customWidth="1"/>
    <col min="40" max="16384" width="8.83203125" style="35"/>
  </cols>
  <sheetData>
    <row r="1" spans="1:43" ht="21">
      <c r="A1" s="34" t="s">
        <v>5</v>
      </c>
    </row>
    <row r="2" spans="1:43" ht="21">
      <c r="A2" s="34"/>
    </row>
    <row r="3" spans="1:43" ht="17">
      <c r="A3" s="37"/>
      <c r="B3" s="37"/>
      <c r="C3" s="38"/>
      <c r="D3" s="39">
        <v>1</v>
      </c>
      <c r="E3" s="39">
        <v>2</v>
      </c>
      <c r="F3" s="39">
        <v>3</v>
      </c>
      <c r="G3" s="39">
        <v>4</v>
      </c>
      <c r="H3" s="39">
        <v>5</v>
      </c>
      <c r="I3" s="39">
        <v>6</v>
      </c>
      <c r="J3" s="39">
        <v>7</v>
      </c>
      <c r="K3" s="39">
        <v>8</v>
      </c>
      <c r="L3" s="39">
        <v>9</v>
      </c>
      <c r="M3" s="39">
        <v>10</v>
      </c>
      <c r="N3" s="39">
        <v>11</v>
      </c>
      <c r="O3" s="39">
        <v>12</v>
      </c>
      <c r="P3" s="39">
        <v>13</v>
      </c>
      <c r="Q3" s="39">
        <v>14</v>
      </c>
      <c r="R3" s="39">
        <v>15</v>
      </c>
      <c r="S3" s="39">
        <v>16</v>
      </c>
      <c r="T3" s="39">
        <v>17</v>
      </c>
      <c r="U3" s="39">
        <v>18</v>
      </c>
      <c r="V3" s="39">
        <v>19</v>
      </c>
      <c r="W3" s="39">
        <v>20</v>
      </c>
      <c r="X3" s="39">
        <v>21</v>
      </c>
      <c r="Y3" s="39">
        <v>22</v>
      </c>
      <c r="Z3" s="39">
        <v>23</v>
      </c>
      <c r="AA3" s="39">
        <v>24</v>
      </c>
      <c r="AB3" s="39">
        <v>25</v>
      </c>
      <c r="AC3" s="39">
        <v>26</v>
      </c>
      <c r="AD3" s="39">
        <v>27</v>
      </c>
      <c r="AE3" s="39">
        <v>28</v>
      </c>
      <c r="AF3" s="39">
        <v>29</v>
      </c>
      <c r="AG3" s="39">
        <v>30</v>
      </c>
      <c r="AH3" s="39">
        <v>31</v>
      </c>
      <c r="AI3" s="39">
        <v>32</v>
      </c>
      <c r="AJ3" s="39">
        <v>33</v>
      </c>
      <c r="AK3" s="39">
        <v>34</v>
      </c>
      <c r="AL3" s="39">
        <v>35</v>
      </c>
      <c r="AM3" s="39">
        <v>36</v>
      </c>
      <c r="AN3" s="37"/>
      <c r="AO3" s="37"/>
      <c r="AP3" s="37"/>
      <c r="AQ3" s="37"/>
    </row>
    <row r="4" spans="1:43" ht="17">
      <c r="A4" s="40" t="s">
        <v>79</v>
      </c>
      <c r="B4" s="37"/>
      <c r="C4" s="38"/>
      <c r="D4" s="38" t="s">
        <v>6</v>
      </c>
      <c r="E4" s="38" t="s">
        <v>7</v>
      </c>
      <c r="F4" s="38" t="s">
        <v>8</v>
      </c>
      <c r="G4" s="38" t="s">
        <v>9</v>
      </c>
      <c r="H4" s="38" t="s">
        <v>10</v>
      </c>
      <c r="I4" s="38" t="s">
        <v>11</v>
      </c>
      <c r="J4" s="38" t="s">
        <v>12</v>
      </c>
      <c r="K4" s="38" t="s">
        <v>13</v>
      </c>
      <c r="L4" s="38" t="s">
        <v>14</v>
      </c>
      <c r="M4" s="38" t="s">
        <v>15</v>
      </c>
      <c r="N4" s="38" t="s">
        <v>16</v>
      </c>
      <c r="O4" s="38" t="s">
        <v>17</v>
      </c>
      <c r="P4" s="38" t="s">
        <v>18</v>
      </c>
      <c r="Q4" s="38" t="s">
        <v>19</v>
      </c>
      <c r="R4" s="38" t="s">
        <v>20</v>
      </c>
      <c r="S4" s="38" t="s">
        <v>21</v>
      </c>
      <c r="T4" s="38" t="s">
        <v>22</v>
      </c>
      <c r="U4" s="38" t="s">
        <v>23</v>
      </c>
      <c r="V4" s="38" t="s">
        <v>24</v>
      </c>
      <c r="W4" s="38" t="s">
        <v>25</v>
      </c>
      <c r="X4" s="38" t="s">
        <v>26</v>
      </c>
      <c r="Y4" s="38" t="s">
        <v>27</v>
      </c>
      <c r="Z4" s="38" t="s">
        <v>28</v>
      </c>
      <c r="AA4" s="38" t="s">
        <v>29</v>
      </c>
      <c r="AB4" s="38" t="s">
        <v>30</v>
      </c>
      <c r="AC4" s="38" t="s">
        <v>31</v>
      </c>
      <c r="AD4" s="38" t="s">
        <v>32</v>
      </c>
      <c r="AE4" s="38" t="s">
        <v>33</v>
      </c>
      <c r="AF4" s="38" t="s">
        <v>34</v>
      </c>
      <c r="AG4" s="38" t="s">
        <v>35</v>
      </c>
      <c r="AH4" s="38" t="s">
        <v>36</v>
      </c>
      <c r="AI4" s="38" t="s">
        <v>37</v>
      </c>
      <c r="AJ4" s="38" t="s">
        <v>38</v>
      </c>
      <c r="AK4" s="38" t="s">
        <v>39</v>
      </c>
      <c r="AL4" s="38" t="s">
        <v>40</v>
      </c>
      <c r="AM4" s="38" t="s">
        <v>41</v>
      </c>
      <c r="AN4" s="41"/>
      <c r="AO4" s="37"/>
      <c r="AP4" s="37"/>
      <c r="AQ4" s="37"/>
    </row>
    <row r="5" spans="1:43" ht="17">
      <c r="A5" s="37"/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  <row r="6" spans="1:43" ht="17">
      <c r="A6" s="37" t="s">
        <v>70</v>
      </c>
      <c r="B6" s="37">
        <f>SUM(18.75*8)</f>
        <v>150</v>
      </c>
      <c r="C6" s="38"/>
      <c r="D6" s="39">
        <v>150</v>
      </c>
      <c r="E6" s="39">
        <v>150</v>
      </c>
      <c r="F6" s="39">
        <v>150</v>
      </c>
      <c r="G6" s="39">
        <v>150</v>
      </c>
      <c r="H6" s="39">
        <v>150</v>
      </c>
      <c r="I6" s="39">
        <v>150</v>
      </c>
      <c r="J6" s="39">
        <v>150</v>
      </c>
      <c r="K6" s="39">
        <v>150</v>
      </c>
      <c r="L6" s="39">
        <v>150</v>
      </c>
      <c r="M6" s="39">
        <v>150</v>
      </c>
      <c r="N6" s="39">
        <v>150</v>
      </c>
      <c r="O6" s="39">
        <v>150</v>
      </c>
      <c r="P6" s="39">
        <v>150</v>
      </c>
      <c r="Q6" s="39">
        <v>150</v>
      </c>
      <c r="R6" s="39">
        <v>150</v>
      </c>
      <c r="S6" s="39">
        <v>150</v>
      </c>
      <c r="T6" s="39">
        <v>150</v>
      </c>
      <c r="U6" s="39">
        <v>150</v>
      </c>
      <c r="V6" s="39">
        <v>150</v>
      </c>
      <c r="W6" s="39">
        <v>150</v>
      </c>
      <c r="X6" s="39">
        <v>150</v>
      </c>
      <c r="Y6" s="39">
        <v>150</v>
      </c>
      <c r="Z6" s="39">
        <v>150</v>
      </c>
      <c r="AA6" s="39">
        <v>150</v>
      </c>
      <c r="AB6" s="39">
        <v>150</v>
      </c>
      <c r="AC6" s="39">
        <v>150</v>
      </c>
      <c r="AD6" s="39">
        <v>150</v>
      </c>
      <c r="AE6" s="39">
        <v>150</v>
      </c>
      <c r="AF6" s="39">
        <v>150</v>
      </c>
      <c r="AG6" s="39">
        <v>150</v>
      </c>
      <c r="AH6" s="39">
        <v>150</v>
      </c>
      <c r="AI6" s="39">
        <v>150</v>
      </c>
      <c r="AJ6" s="39">
        <v>150</v>
      </c>
      <c r="AK6" s="39">
        <v>150</v>
      </c>
      <c r="AL6" s="39">
        <v>150</v>
      </c>
      <c r="AM6" s="39">
        <v>150</v>
      </c>
      <c r="AN6" s="37"/>
      <c r="AO6" s="37"/>
      <c r="AP6" s="37"/>
      <c r="AQ6" s="37"/>
    </row>
    <row r="7" spans="1:43" ht="17">
      <c r="A7" s="37" t="s">
        <v>55</v>
      </c>
      <c r="B7" s="37"/>
      <c r="C7" s="38"/>
      <c r="D7" s="39">
        <v>2</v>
      </c>
      <c r="E7" s="39">
        <v>2</v>
      </c>
      <c r="F7" s="39">
        <v>2</v>
      </c>
      <c r="G7" s="39">
        <v>2</v>
      </c>
      <c r="H7" s="39">
        <v>2</v>
      </c>
      <c r="I7" s="39">
        <v>2</v>
      </c>
      <c r="J7" s="39">
        <v>2</v>
      </c>
      <c r="K7" s="39">
        <v>2</v>
      </c>
      <c r="L7" s="39">
        <v>2</v>
      </c>
      <c r="M7" s="39">
        <v>2</v>
      </c>
      <c r="N7" s="39">
        <v>2</v>
      </c>
      <c r="O7" s="39">
        <v>2</v>
      </c>
      <c r="P7" s="39">
        <v>3</v>
      </c>
      <c r="Q7" s="39">
        <v>3</v>
      </c>
      <c r="R7" s="39">
        <v>3</v>
      </c>
      <c r="S7" s="39">
        <v>3</v>
      </c>
      <c r="T7" s="39">
        <v>3</v>
      </c>
      <c r="U7" s="39">
        <v>3</v>
      </c>
      <c r="V7" s="39">
        <v>3</v>
      </c>
      <c r="W7" s="39">
        <v>3</v>
      </c>
      <c r="X7" s="39">
        <v>3</v>
      </c>
      <c r="Y7" s="39">
        <v>3</v>
      </c>
      <c r="Z7" s="39">
        <v>3</v>
      </c>
      <c r="AA7" s="39">
        <v>3</v>
      </c>
      <c r="AB7" s="39">
        <v>3</v>
      </c>
      <c r="AC7" s="39">
        <v>3</v>
      </c>
      <c r="AD7" s="39">
        <v>3</v>
      </c>
      <c r="AE7" s="39">
        <v>3</v>
      </c>
      <c r="AF7" s="39">
        <v>3</v>
      </c>
      <c r="AG7" s="39">
        <v>3</v>
      </c>
      <c r="AH7" s="39">
        <v>3</v>
      </c>
      <c r="AI7" s="39">
        <v>3</v>
      </c>
      <c r="AJ7" s="39">
        <v>3</v>
      </c>
      <c r="AK7" s="39">
        <v>3</v>
      </c>
      <c r="AL7" s="39">
        <v>3</v>
      </c>
      <c r="AM7" s="39">
        <v>3</v>
      </c>
      <c r="AN7" s="37"/>
      <c r="AO7" s="37"/>
      <c r="AP7" s="37"/>
      <c r="AQ7" s="37"/>
    </row>
    <row r="8" spans="1:43" ht="17">
      <c r="A8" s="37" t="s">
        <v>56</v>
      </c>
      <c r="B8" s="37"/>
      <c r="C8" s="38"/>
      <c r="D8" s="39">
        <f>SUM(D6*D7)</f>
        <v>300</v>
      </c>
      <c r="E8" s="39">
        <f t="shared" ref="E8:AM8" si="0">SUM(E6*E7)</f>
        <v>300</v>
      </c>
      <c r="F8" s="39">
        <f t="shared" si="0"/>
        <v>300</v>
      </c>
      <c r="G8" s="39">
        <f t="shared" si="0"/>
        <v>300</v>
      </c>
      <c r="H8" s="39">
        <f t="shared" si="0"/>
        <v>300</v>
      </c>
      <c r="I8" s="39">
        <f t="shared" si="0"/>
        <v>300</v>
      </c>
      <c r="J8" s="39">
        <f t="shared" si="0"/>
        <v>300</v>
      </c>
      <c r="K8" s="39">
        <f t="shared" si="0"/>
        <v>300</v>
      </c>
      <c r="L8" s="39">
        <f t="shared" si="0"/>
        <v>300</v>
      </c>
      <c r="M8" s="39">
        <f t="shared" si="0"/>
        <v>300</v>
      </c>
      <c r="N8" s="39">
        <f t="shared" si="0"/>
        <v>300</v>
      </c>
      <c r="O8" s="39">
        <f t="shared" si="0"/>
        <v>300</v>
      </c>
      <c r="P8" s="39">
        <f t="shared" si="0"/>
        <v>450</v>
      </c>
      <c r="Q8" s="39">
        <f t="shared" si="0"/>
        <v>450</v>
      </c>
      <c r="R8" s="39">
        <f t="shared" si="0"/>
        <v>450</v>
      </c>
      <c r="S8" s="39">
        <f t="shared" si="0"/>
        <v>450</v>
      </c>
      <c r="T8" s="39">
        <f t="shared" si="0"/>
        <v>450</v>
      </c>
      <c r="U8" s="39">
        <f t="shared" si="0"/>
        <v>450</v>
      </c>
      <c r="V8" s="39">
        <f t="shared" si="0"/>
        <v>450</v>
      </c>
      <c r="W8" s="39">
        <f t="shared" si="0"/>
        <v>450</v>
      </c>
      <c r="X8" s="39">
        <f t="shared" si="0"/>
        <v>450</v>
      </c>
      <c r="Y8" s="39">
        <f t="shared" si="0"/>
        <v>450</v>
      </c>
      <c r="Z8" s="39">
        <f t="shared" si="0"/>
        <v>450</v>
      </c>
      <c r="AA8" s="39">
        <f t="shared" si="0"/>
        <v>450</v>
      </c>
      <c r="AB8" s="39">
        <f t="shared" si="0"/>
        <v>450</v>
      </c>
      <c r="AC8" s="39">
        <f t="shared" si="0"/>
        <v>450</v>
      </c>
      <c r="AD8" s="39">
        <f t="shared" si="0"/>
        <v>450</v>
      </c>
      <c r="AE8" s="39">
        <f t="shared" si="0"/>
        <v>450</v>
      </c>
      <c r="AF8" s="39">
        <f t="shared" si="0"/>
        <v>450</v>
      </c>
      <c r="AG8" s="39">
        <f t="shared" si="0"/>
        <v>450</v>
      </c>
      <c r="AH8" s="39">
        <f t="shared" si="0"/>
        <v>450</v>
      </c>
      <c r="AI8" s="39">
        <f t="shared" si="0"/>
        <v>450</v>
      </c>
      <c r="AJ8" s="39">
        <f t="shared" si="0"/>
        <v>450</v>
      </c>
      <c r="AK8" s="39">
        <f t="shared" si="0"/>
        <v>450</v>
      </c>
      <c r="AL8" s="39">
        <f t="shared" si="0"/>
        <v>450</v>
      </c>
      <c r="AM8" s="39">
        <f t="shared" si="0"/>
        <v>450</v>
      </c>
      <c r="AN8" s="37"/>
      <c r="AO8" s="37"/>
      <c r="AP8" s="37"/>
      <c r="AQ8" s="37"/>
    </row>
    <row r="9" spans="1:43" ht="17">
      <c r="A9" s="37" t="s">
        <v>57</v>
      </c>
      <c r="B9" s="42">
        <v>150</v>
      </c>
      <c r="C9" s="43" t="s">
        <v>78</v>
      </c>
      <c r="D9" s="44">
        <f>$B$9</f>
        <v>150</v>
      </c>
      <c r="E9" s="44">
        <f t="shared" ref="E9:AM9" si="1">$B$9</f>
        <v>150</v>
      </c>
      <c r="F9" s="44">
        <f t="shared" si="1"/>
        <v>150</v>
      </c>
      <c r="G9" s="44">
        <f t="shared" si="1"/>
        <v>150</v>
      </c>
      <c r="H9" s="44">
        <f t="shared" si="1"/>
        <v>150</v>
      </c>
      <c r="I9" s="44">
        <f t="shared" si="1"/>
        <v>150</v>
      </c>
      <c r="J9" s="44">
        <f t="shared" si="1"/>
        <v>150</v>
      </c>
      <c r="K9" s="44">
        <f t="shared" si="1"/>
        <v>150</v>
      </c>
      <c r="L9" s="44">
        <f t="shared" si="1"/>
        <v>150</v>
      </c>
      <c r="M9" s="44">
        <f t="shared" si="1"/>
        <v>150</v>
      </c>
      <c r="N9" s="44">
        <f t="shared" si="1"/>
        <v>150</v>
      </c>
      <c r="O9" s="44">
        <f t="shared" si="1"/>
        <v>150</v>
      </c>
      <c r="P9" s="44">
        <f t="shared" si="1"/>
        <v>150</v>
      </c>
      <c r="Q9" s="44">
        <f t="shared" si="1"/>
        <v>150</v>
      </c>
      <c r="R9" s="44">
        <f t="shared" si="1"/>
        <v>150</v>
      </c>
      <c r="S9" s="44">
        <f t="shared" si="1"/>
        <v>150</v>
      </c>
      <c r="T9" s="44">
        <f t="shared" si="1"/>
        <v>150</v>
      </c>
      <c r="U9" s="44">
        <f t="shared" si="1"/>
        <v>150</v>
      </c>
      <c r="V9" s="44">
        <f t="shared" si="1"/>
        <v>150</v>
      </c>
      <c r="W9" s="44">
        <f t="shared" si="1"/>
        <v>150</v>
      </c>
      <c r="X9" s="44">
        <f t="shared" si="1"/>
        <v>150</v>
      </c>
      <c r="Y9" s="44">
        <f t="shared" si="1"/>
        <v>150</v>
      </c>
      <c r="Z9" s="44">
        <f t="shared" si="1"/>
        <v>150</v>
      </c>
      <c r="AA9" s="44">
        <f t="shared" si="1"/>
        <v>150</v>
      </c>
      <c r="AB9" s="44">
        <f t="shared" si="1"/>
        <v>150</v>
      </c>
      <c r="AC9" s="44">
        <f t="shared" si="1"/>
        <v>150</v>
      </c>
      <c r="AD9" s="44">
        <f t="shared" si="1"/>
        <v>150</v>
      </c>
      <c r="AE9" s="44">
        <f t="shared" si="1"/>
        <v>150</v>
      </c>
      <c r="AF9" s="44">
        <f t="shared" si="1"/>
        <v>150</v>
      </c>
      <c r="AG9" s="44">
        <f t="shared" si="1"/>
        <v>150</v>
      </c>
      <c r="AH9" s="44">
        <f t="shared" si="1"/>
        <v>150</v>
      </c>
      <c r="AI9" s="44">
        <f t="shared" si="1"/>
        <v>150</v>
      </c>
      <c r="AJ9" s="44">
        <f t="shared" si="1"/>
        <v>150</v>
      </c>
      <c r="AK9" s="44">
        <f t="shared" si="1"/>
        <v>150</v>
      </c>
      <c r="AL9" s="44">
        <f t="shared" si="1"/>
        <v>150</v>
      </c>
      <c r="AM9" s="44">
        <f t="shared" si="1"/>
        <v>150</v>
      </c>
      <c r="AN9" s="37"/>
      <c r="AO9" s="37"/>
      <c r="AP9" s="37"/>
      <c r="AQ9" s="37"/>
    </row>
    <row r="10" spans="1:43" ht="17">
      <c r="A10" s="37" t="s">
        <v>71</v>
      </c>
      <c r="B10" s="45">
        <v>0.2</v>
      </c>
      <c r="C10" s="43" t="s">
        <v>78</v>
      </c>
      <c r="D10" s="46">
        <f>$B$10</f>
        <v>0.2</v>
      </c>
      <c r="E10" s="46">
        <f t="shared" ref="E10:F10" si="2">$B$10</f>
        <v>0.2</v>
      </c>
      <c r="F10" s="46">
        <f t="shared" si="2"/>
        <v>0.2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37"/>
      <c r="AO10" s="37"/>
      <c r="AP10" s="37"/>
      <c r="AQ10" s="37"/>
    </row>
    <row r="11" spans="1:43" ht="17">
      <c r="A11" s="37" t="s">
        <v>72</v>
      </c>
      <c r="B11" s="45">
        <v>0.25</v>
      </c>
      <c r="C11" s="43" t="s">
        <v>78</v>
      </c>
      <c r="D11" s="46"/>
      <c r="E11" s="46"/>
      <c r="F11" s="46"/>
      <c r="G11" s="46">
        <f>$B$11</f>
        <v>0.25</v>
      </c>
      <c r="H11" s="46">
        <f t="shared" ref="H11:I11" si="3">$B$11</f>
        <v>0.25</v>
      </c>
      <c r="I11" s="46">
        <f t="shared" si="3"/>
        <v>0.25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37"/>
      <c r="AO11" s="37"/>
      <c r="AP11" s="37"/>
      <c r="AQ11" s="37"/>
    </row>
    <row r="12" spans="1:43" ht="17">
      <c r="A12" s="37" t="s">
        <v>73</v>
      </c>
      <c r="B12" s="45">
        <v>0.3</v>
      </c>
      <c r="C12" s="43" t="s">
        <v>78</v>
      </c>
      <c r="D12" s="46"/>
      <c r="E12" s="46"/>
      <c r="F12" s="46"/>
      <c r="G12" s="46"/>
      <c r="H12" s="46"/>
      <c r="I12" s="46"/>
      <c r="J12" s="46">
        <f>$B$12</f>
        <v>0.3</v>
      </c>
      <c r="K12" s="46">
        <f t="shared" ref="K12:L12" si="4">$B$12</f>
        <v>0.3</v>
      </c>
      <c r="L12" s="46">
        <f t="shared" si="4"/>
        <v>0.3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37"/>
      <c r="AO12" s="37"/>
      <c r="AP12" s="37"/>
      <c r="AQ12" s="37"/>
    </row>
    <row r="13" spans="1:43" ht="17">
      <c r="A13" s="37" t="s">
        <v>74</v>
      </c>
      <c r="B13" s="45">
        <v>0.35</v>
      </c>
      <c r="C13" s="43" t="s">
        <v>78</v>
      </c>
      <c r="D13" s="46"/>
      <c r="E13" s="46"/>
      <c r="F13" s="46"/>
      <c r="G13" s="46"/>
      <c r="H13" s="46"/>
      <c r="I13" s="46"/>
      <c r="J13" s="46"/>
      <c r="K13" s="46"/>
      <c r="L13" s="46"/>
      <c r="M13" s="46">
        <f>$B$13</f>
        <v>0.35</v>
      </c>
      <c r="N13" s="46">
        <f t="shared" ref="N13:O13" si="5">$B$13</f>
        <v>0.35</v>
      </c>
      <c r="O13" s="46">
        <f t="shared" si="5"/>
        <v>0.35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37"/>
      <c r="AO13" s="37"/>
      <c r="AP13" s="37"/>
      <c r="AQ13" s="37"/>
    </row>
    <row r="14" spans="1:43" ht="17">
      <c r="A14" s="37" t="s">
        <v>75</v>
      </c>
      <c r="B14" s="45">
        <v>0.4</v>
      </c>
      <c r="C14" s="43" t="s">
        <v>78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>
        <f>$B$14</f>
        <v>0.4</v>
      </c>
      <c r="Q14" s="46">
        <f t="shared" ref="Q14:U14" si="6">$B$14</f>
        <v>0.4</v>
      </c>
      <c r="R14" s="46">
        <f t="shared" si="6"/>
        <v>0.4</v>
      </c>
      <c r="S14" s="46">
        <f t="shared" si="6"/>
        <v>0.4</v>
      </c>
      <c r="T14" s="46">
        <f t="shared" si="6"/>
        <v>0.4</v>
      </c>
      <c r="U14" s="46">
        <f t="shared" si="6"/>
        <v>0.4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37"/>
      <c r="AO14" s="37"/>
      <c r="AP14" s="37"/>
      <c r="AQ14" s="37"/>
    </row>
    <row r="15" spans="1:43" ht="17">
      <c r="A15" s="37" t="s">
        <v>76</v>
      </c>
      <c r="B15" s="45">
        <v>0.5</v>
      </c>
      <c r="C15" s="43" t="s">
        <v>78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>
        <f>$B$15</f>
        <v>0.5</v>
      </c>
      <c r="W15" s="46">
        <f t="shared" ref="W15:AA15" si="7">$B$15</f>
        <v>0.5</v>
      </c>
      <c r="X15" s="46">
        <f t="shared" si="7"/>
        <v>0.5</v>
      </c>
      <c r="Y15" s="46">
        <f t="shared" si="7"/>
        <v>0.5</v>
      </c>
      <c r="Z15" s="46">
        <f t="shared" si="7"/>
        <v>0.5</v>
      </c>
      <c r="AA15" s="46">
        <f t="shared" si="7"/>
        <v>0.5</v>
      </c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37"/>
      <c r="AO15" s="37"/>
      <c r="AP15" s="37"/>
      <c r="AQ15" s="37"/>
    </row>
    <row r="16" spans="1:43" ht="17">
      <c r="A16" s="37" t="s">
        <v>77</v>
      </c>
      <c r="B16" s="45">
        <v>0.6</v>
      </c>
      <c r="C16" s="43" t="s">
        <v>78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>
        <f>$B$16</f>
        <v>0.6</v>
      </c>
      <c r="AC16" s="46">
        <f t="shared" ref="AC16:AM16" si="8">$B$16</f>
        <v>0.6</v>
      </c>
      <c r="AD16" s="46">
        <f t="shared" si="8"/>
        <v>0.6</v>
      </c>
      <c r="AE16" s="46">
        <f t="shared" si="8"/>
        <v>0.6</v>
      </c>
      <c r="AF16" s="46">
        <f t="shared" si="8"/>
        <v>0.6</v>
      </c>
      <c r="AG16" s="46">
        <f t="shared" si="8"/>
        <v>0.6</v>
      </c>
      <c r="AH16" s="46">
        <f t="shared" si="8"/>
        <v>0.6</v>
      </c>
      <c r="AI16" s="46">
        <f t="shared" si="8"/>
        <v>0.6</v>
      </c>
      <c r="AJ16" s="46">
        <f t="shared" si="8"/>
        <v>0.6</v>
      </c>
      <c r="AK16" s="46">
        <f t="shared" si="8"/>
        <v>0.6</v>
      </c>
      <c r="AL16" s="46">
        <f t="shared" si="8"/>
        <v>0.6</v>
      </c>
      <c r="AM16" s="46">
        <f t="shared" si="8"/>
        <v>0.6</v>
      </c>
      <c r="AN16" s="37"/>
      <c r="AO16" s="37"/>
      <c r="AP16" s="37"/>
      <c r="AQ16" s="37"/>
    </row>
    <row r="17" spans="1:43" ht="17">
      <c r="A17" s="37" t="s">
        <v>138</v>
      </c>
      <c r="B17" s="47" t="s">
        <v>99</v>
      </c>
      <c r="C17" s="38"/>
      <c r="D17" s="48">
        <f>SUM(D8*D10)</f>
        <v>60</v>
      </c>
      <c r="E17" s="48">
        <f t="shared" ref="E17:F17" si="9">SUM(E8*E10)</f>
        <v>60</v>
      </c>
      <c r="F17" s="48">
        <f t="shared" si="9"/>
        <v>60</v>
      </c>
      <c r="G17" s="48">
        <f>SUM(G8*G11)</f>
        <v>75</v>
      </c>
      <c r="H17" s="48">
        <f t="shared" ref="H17:I17" si="10">SUM(H8*H11)</f>
        <v>75</v>
      </c>
      <c r="I17" s="48">
        <f t="shared" si="10"/>
        <v>75</v>
      </c>
      <c r="J17" s="48">
        <f>SUM(J8*J12)</f>
        <v>90</v>
      </c>
      <c r="K17" s="48">
        <f t="shared" ref="K17:L17" si="11">SUM(K8*K12)</f>
        <v>90</v>
      </c>
      <c r="L17" s="48">
        <f t="shared" si="11"/>
        <v>90</v>
      </c>
      <c r="M17" s="48">
        <f>SUM(M8*M13)</f>
        <v>105</v>
      </c>
      <c r="N17" s="48">
        <f t="shared" ref="N17:O17" si="12">SUM(N8*N13)</f>
        <v>105</v>
      </c>
      <c r="O17" s="48">
        <f t="shared" si="12"/>
        <v>105</v>
      </c>
      <c r="P17" s="48">
        <f>SUM(P8*P14)</f>
        <v>180</v>
      </c>
      <c r="Q17" s="48">
        <f t="shared" ref="Q17:U17" si="13">SUM(Q8*Q14)</f>
        <v>180</v>
      </c>
      <c r="R17" s="48">
        <f t="shared" si="13"/>
        <v>180</v>
      </c>
      <c r="S17" s="48">
        <f t="shared" si="13"/>
        <v>180</v>
      </c>
      <c r="T17" s="48">
        <f t="shared" si="13"/>
        <v>180</v>
      </c>
      <c r="U17" s="48">
        <f t="shared" si="13"/>
        <v>180</v>
      </c>
      <c r="V17" s="48">
        <f>SUM(V8*V15)</f>
        <v>225</v>
      </c>
      <c r="W17" s="48">
        <f t="shared" ref="W17:AA17" si="14">SUM(W8*W15)</f>
        <v>225</v>
      </c>
      <c r="X17" s="48">
        <f t="shared" si="14"/>
        <v>225</v>
      </c>
      <c r="Y17" s="48">
        <f t="shared" si="14"/>
        <v>225</v>
      </c>
      <c r="Z17" s="48">
        <f t="shared" si="14"/>
        <v>225</v>
      </c>
      <c r="AA17" s="48">
        <f t="shared" si="14"/>
        <v>225</v>
      </c>
      <c r="AB17" s="48">
        <f>SUM(AB8*AB16)</f>
        <v>270</v>
      </c>
      <c r="AC17" s="48">
        <f t="shared" ref="AC17:AM17" si="15">SUM(AC8*AC16)</f>
        <v>270</v>
      </c>
      <c r="AD17" s="48">
        <f t="shared" si="15"/>
        <v>270</v>
      </c>
      <c r="AE17" s="48">
        <f t="shared" si="15"/>
        <v>270</v>
      </c>
      <c r="AF17" s="48">
        <f t="shared" si="15"/>
        <v>270</v>
      </c>
      <c r="AG17" s="48">
        <f t="shared" si="15"/>
        <v>270</v>
      </c>
      <c r="AH17" s="48">
        <f t="shared" si="15"/>
        <v>270</v>
      </c>
      <c r="AI17" s="48">
        <f t="shared" si="15"/>
        <v>270</v>
      </c>
      <c r="AJ17" s="48">
        <f t="shared" si="15"/>
        <v>270</v>
      </c>
      <c r="AK17" s="48">
        <f t="shared" si="15"/>
        <v>270</v>
      </c>
      <c r="AL17" s="48">
        <f t="shared" si="15"/>
        <v>270</v>
      </c>
      <c r="AM17" s="48">
        <f t="shared" si="15"/>
        <v>270</v>
      </c>
      <c r="AN17" s="37"/>
      <c r="AO17" s="37"/>
      <c r="AP17" s="37"/>
      <c r="AQ17" s="37"/>
    </row>
    <row r="18" spans="1:43" ht="17">
      <c r="A18" s="37" t="s">
        <v>139</v>
      </c>
      <c r="B18" s="47" t="s">
        <v>109</v>
      </c>
      <c r="C18" s="38"/>
      <c r="D18" s="49">
        <f>SUM((D17*12)/52)</f>
        <v>13.846153846153847</v>
      </c>
      <c r="E18" s="49">
        <f t="shared" ref="E18:AM18" si="16">SUM((E17*12)/52)</f>
        <v>13.846153846153847</v>
      </c>
      <c r="F18" s="49">
        <f t="shared" si="16"/>
        <v>13.846153846153847</v>
      </c>
      <c r="G18" s="49">
        <f t="shared" si="16"/>
        <v>17.307692307692307</v>
      </c>
      <c r="H18" s="49">
        <f t="shared" si="16"/>
        <v>17.307692307692307</v>
      </c>
      <c r="I18" s="49">
        <f t="shared" si="16"/>
        <v>17.307692307692307</v>
      </c>
      <c r="J18" s="49">
        <f t="shared" si="16"/>
        <v>20.76923076923077</v>
      </c>
      <c r="K18" s="49">
        <f t="shared" si="16"/>
        <v>20.76923076923077</v>
      </c>
      <c r="L18" s="49">
        <f t="shared" si="16"/>
        <v>20.76923076923077</v>
      </c>
      <c r="M18" s="49">
        <f t="shared" si="16"/>
        <v>24.23076923076923</v>
      </c>
      <c r="N18" s="49">
        <f t="shared" si="16"/>
        <v>24.23076923076923</v>
      </c>
      <c r="O18" s="49">
        <f t="shared" si="16"/>
        <v>24.23076923076923</v>
      </c>
      <c r="P18" s="49">
        <f t="shared" si="16"/>
        <v>41.53846153846154</v>
      </c>
      <c r="Q18" s="49">
        <f t="shared" si="16"/>
        <v>41.53846153846154</v>
      </c>
      <c r="R18" s="49">
        <f t="shared" si="16"/>
        <v>41.53846153846154</v>
      </c>
      <c r="S18" s="49">
        <f t="shared" si="16"/>
        <v>41.53846153846154</v>
      </c>
      <c r="T18" s="49">
        <f t="shared" si="16"/>
        <v>41.53846153846154</v>
      </c>
      <c r="U18" s="49">
        <f t="shared" si="16"/>
        <v>41.53846153846154</v>
      </c>
      <c r="V18" s="49">
        <f t="shared" si="16"/>
        <v>51.92307692307692</v>
      </c>
      <c r="W18" s="49">
        <f t="shared" si="16"/>
        <v>51.92307692307692</v>
      </c>
      <c r="X18" s="49">
        <f t="shared" si="16"/>
        <v>51.92307692307692</v>
      </c>
      <c r="Y18" s="49">
        <f t="shared" si="16"/>
        <v>51.92307692307692</v>
      </c>
      <c r="Z18" s="49">
        <f t="shared" si="16"/>
        <v>51.92307692307692</v>
      </c>
      <c r="AA18" s="49">
        <f t="shared" si="16"/>
        <v>51.92307692307692</v>
      </c>
      <c r="AB18" s="49">
        <f t="shared" si="16"/>
        <v>62.307692307692307</v>
      </c>
      <c r="AC18" s="49">
        <f t="shared" si="16"/>
        <v>62.307692307692307</v>
      </c>
      <c r="AD18" s="49">
        <f t="shared" si="16"/>
        <v>62.307692307692307</v>
      </c>
      <c r="AE18" s="49">
        <f t="shared" si="16"/>
        <v>62.307692307692307</v>
      </c>
      <c r="AF18" s="49">
        <f t="shared" si="16"/>
        <v>62.307692307692307</v>
      </c>
      <c r="AG18" s="49">
        <f t="shared" si="16"/>
        <v>62.307692307692307</v>
      </c>
      <c r="AH18" s="49">
        <f t="shared" si="16"/>
        <v>62.307692307692307</v>
      </c>
      <c r="AI18" s="49">
        <f t="shared" si="16"/>
        <v>62.307692307692307</v>
      </c>
      <c r="AJ18" s="49">
        <f t="shared" si="16"/>
        <v>62.307692307692307</v>
      </c>
      <c r="AK18" s="49">
        <f t="shared" si="16"/>
        <v>62.307692307692307</v>
      </c>
      <c r="AL18" s="49">
        <f t="shared" si="16"/>
        <v>62.307692307692307</v>
      </c>
      <c r="AM18" s="49">
        <f t="shared" si="16"/>
        <v>62.307692307692307</v>
      </c>
      <c r="AN18" s="37"/>
      <c r="AO18" s="37"/>
      <c r="AP18" s="37"/>
      <c r="AQ18" s="37"/>
    </row>
    <row r="19" spans="1:43" ht="17">
      <c r="A19" s="37" t="s">
        <v>58</v>
      </c>
      <c r="B19" s="42"/>
      <c r="C19" s="38"/>
      <c r="D19" s="50">
        <f>SUM(D8*D9*D10)</f>
        <v>9000</v>
      </c>
      <c r="E19" s="50">
        <f>SUM(E8*E9*E10)</f>
        <v>9000</v>
      </c>
      <c r="F19" s="50">
        <f>SUM(F8*F9*F10)</f>
        <v>9000</v>
      </c>
      <c r="G19" s="50">
        <f>SUM(G8*G9*G11)</f>
        <v>11250</v>
      </c>
      <c r="H19" s="50">
        <f>SUM(H8*H9*H11)</f>
        <v>11250</v>
      </c>
      <c r="I19" s="50">
        <f>SUM(I8*I9*I11)</f>
        <v>11250</v>
      </c>
      <c r="J19" s="50">
        <f>SUM(J8*J9*J12)</f>
        <v>13500</v>
      </c>
      <c r="K19" s="50">
        <f>SUM(K8*K9*K12)</f>
        <v>13500</v>
      </c>
      <c r="L19" s="50">
        <f>SUM(L8*L9*L12)</f>
        <v>13500</v>
      </c>
      <c r="M19" s="50">
        <f>SUM(M8*M9*M13)</f>
        <v>15749.999999999998</v>
      </c>
      <c r="N19" s="50">
        <f>SUM(N8*N9*N13)</f>
        <v>15749.999999999998</v>
      </c>
      <c r="O19" s="50">
        <f>SUM(O8*O9*O13)</f>
        <v>15749.999999999998</v>
      </c>
      <c r="P19" s="50">
        <f t="shared" ref="P19:U19" si="17">SUM(P8*P9*P14)</f>
        <v>27000</v>
      </c>
      <c r="Q19" s="50">
        <f t="shared" si="17"/>
        <v>27000</v>
      </c>
      <c r="R19" s="50">
        <f t="shared" si="17"/>
        <v>27000</v>
      </c>
      <c r="S19" s="50">
        <f t="shared" si="17"/>
        <v>27000</v>
      </c>
      <c r="T19" s="50">
        <f t="shared" si="17"/>
        <v>27000</v>
      </c>
      <c r="U19" s="50">
        <f t="shared" si="17"/>
        <v>27000</v>
      </c>
      <c r="V19" s="50">
        <f t="shared" ref="V19:AA19" si="18">SUM(V8*V9*V15)</f>
        <v>33750</v>
      </c>
      <c r="W19" s="50">
        <f t="shared" si="18"/>
        <v>33750</v>
      </c>
      <c r="X19" s="50">
        <f t="shared" si="18"/>
        <v>33750</v>
      </c>
      <c r="Y19" s="50">
        <f t="shared" si="18"/>
        <v>33750</v>
      </c>
      <c r="Z19" s="50">
        <f t="shared" si="18"/>
        <v>33750</v>
      </c>
      <c r="AA19" s="50">
        <f t="shared" si="18"/>
        <v>33750</v>
      </c>
      <c r="AB19" s="50">
        <f t="shared" ref="AB19:AM19" si="19">SUM(AB8*AB9*AB16)</f>
        <v>40500</v>
      </c>
      <c r="AC19" s="50">
        <f t="shared" si="19"/>
        <v>40500</v>
      </c>
      <c r="AD19" s="50">
        <f t="shared" si="19"/>
        <v>40500</v>
      </c>
      <c r="AE19" s="50">
        <f t="shared" si="19"/>
        <v>40500</v>
      </c>
      <c r="AF19" s="50">
        <f t="shared" si="19"/>
        <v>40500</v>
      </c>
      <c r="AG19" s="50">
        <f t="shared" si="19"/>
        <v>40500</v>
      </c>
      <c r="AH19" s="50">
        <f t="shared" si="19"/>
        <v>40500</v>
      </c>
      <c r="AI19" s="50">
        <f t="shared" si="19"/>
        <v>40500</v>
      </c>
      <c r="AJ19" s="50">
        <f t="shared" si="19"/>
        <v>40500</v>
      </c>
      <c r="AK19" s="50">
        <f t="shared" si="19"/>
        <v>40500</v>
      </c>
      <c r="AL19" s="50">
        <f t="shared" si="19"/>
        <v>40500</v>
      </c>
      <c r="AM19" s="50">
        <f t="shared" si="19"/>
        <v>40500</v>
      </c>
      <c r="AN19" s="37"/>
      <c r="AO19" s="37"/>
      <c r="AP19" s="37"/>
      <c r="AQ19" s="37"/>
    </row>
    <row r="20" spans="1:43" ht="17">
      <c r="A20" s="37"/>
      <c r="B20" s="42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7"/>
      <c r="AO20" s="37"/>
      <c r="AP20" s="37"/>
      <c r="AQ20" s="37"/>
    </row>
    <row r="21" spans="1:43" ht="17">
      <c r="A21" s="37" t="s">
        <v>62</v>
      </c>
      <c r="B21" s="45">
        <v>1.2</v>
      </c>
      <c r="C21" s="43" t="s">
        <v>78</v>
      </c>
      <c r="D21" s="50">
        <f>SUM(D19*$B$21)</f>
        <v>10800</v>
      </c>
      <c r="E21" s="50">
        <f t="shared" ref="E21:AM21" si="20">SUM(E19*$B$21)</f>
        <v>10800</v>
      </c>
      <c r="F21" s="50">
        <f t="shared" si="20"/>
        <v>10800</v>
      </c>
      <c r="G21" s="50">
        <f t="shared" si="20"/>
        <v>13500</v>
      </c>
      <c r="H21" s="50">
        <f t="shared" si="20"/>
        <v>13500</v>
      </c>
      <c r="I21" s="50">
        <f t="shared" si="20"/>
        <v>13500</v>
      </c>
      <c r="J21" s="50">
        <f t="shared" si="20"/>
        <v>16200</v>
      </c>
      <c r="K21" s="50">
        <f t="shared" si="20"/>
        <v>16200</v>
      </c>
      <c r="L21" s="50">
        <f t="shared" si="20"/>
        <v>16200</v>
      </c>
      <c r="M21" s="50">
        <f t="shared" si="20"/>
        <v>18899.999999999996</v>
      </c>
      <c r="N21" s="50">
        <f t="shared" si="20"/>
        <v>18899.999999999996</v>
      </c>
      <c r="O21" s="50">
        <f t="shared" si="20"/>
        <v>18899.999999999996</v>
      </c>
      <c r="P21" s="50">
        <f t="shared" si="20"/>
        <v>32400</v>
      </c>
      <c r="Q21" s="50">
        <f t="shared" si="20"/>
        <v>32400</v>
      </c>
      <c r="R21" s="50">
        <f t="shared" si="20"/>
        <v>32400</v>
      </c>
      <c r="S21" s="50">
        <f t="shared" si="20"/>
        <v>32400</v>
      </c>
      <c r="T21" s="50">
        <f t="shared" si="20"/>
        <v>32400</v>
      </c>
      <c r="U21" s="50">
        <f t="shared" si="20"/>
        <v>32400</v>
      </c>
      <c r="V21" s="50">
        <f t="shared" si="20"/>
        <v>40500</v>
      </c>
      <c r="W21" s="50">
        <f t="shared" si="20"/>
        <v>40500</v>
      </c>
      <c r="X21" s="50">
        <f t="shared" si="20"/>
        <v>40500</v>
      </c>
      <c r="Y21" s="50">
        <f t="shared" si="20"/>
        <v>40500</v>
      </c>
      <c r="Z21" s="50">
        <f t="shared" si="20"/>
        <v>40500</v>
      </c>
      <c r="AA21" s="50">
        <f t="shared" si="20"/>
        <v>40500</v>
      </c>
      <c r="AB21" s="50">
        <f t="shared" si="20"/>
        <v>48600</v>
      </c>
      <c r="AC21" s="50">
        <f t="shared" si="20"/>
        <v>48600</v>
      </c>
      <c r="AD21" s="50">
        <f t="shared" si="20"/>
        <v>48600</v>
      </c>
      <c r="AE21" s="50">
        <f t="shared" si="20"/>
        <v>48600</v>
      </c>
      <c r="AF21" s="50">
        <f t="shared" si="20"/>
        <v>48600</v>
      </c>
      <c r="AG21" s="50">
        <f t="shared" si="20"/>
        <v>48600</v>
      </c>
      <c r="AH21" s="50">
        <f t="shared" si="20"/>
        <v>48600</v>
      </c>
      <c r="AI21" s="50">
        <f t="shared" si="20"/>
        <v>48600</v>
      </c>
      <c r="AJ21" s="50">
        <f t="shared" si="20"/>
        <v>48600</v>
      </c>
      <c r="AK21" s="50">
        <f t="shared" si="20"/>
        <v>48600</v>
      </c>
      <c r="AL21" s="50">
        <f t="shared" si="20"/>
        <v>48600</v>
      </c>
      <c r="AM21" s="50">
        <f t="shared" si="20"/>
        <v>48600</v>
      </c>
      <c r="AN21" s="37"/>
      <c r="AO21" s="37"/>
      <c r="AP21" s="37"/>
      <c r="AQ21" s="37"/>
    </row>
    <row r="22" spans="1:43" ht="17">
      <c r="A22" s="37" t="s">
        <v>63</v>
      </c>
      <c r="B22" s="51">
        <v>0.4</v>
      </c>
      <c r="C22" s="43" t="s">
        <v>78</v>
      </c>
      <c r="D22" s="52">
        <f>SUM(D21*$B$22)</f>
        <v>4320</v>
      </c>
      <c r="E22" s="52">
        <f t="shared" ref="E22:AM22" si="21">SUM(E21*$B$22)</f>
        <v>4320</v>
      </c>
      <c r="F22" s="52">
        <f t="shared" si="21"/>
        <v>4320</v>
      </c>
      <c r="G22" s="52">
        <f t="shared" si="21"/>
        <v>5400</v>
      </c>
      <c r="H22" s="52">
        <f t="shared" si="21"/>
        <v>5400</v>
      </c>
      <c r="I22" s="52">
        <f t="shared" si="21"/>
        <v>5400</v>
      </c>
      <c r="J22" s="52">
        <f t="shared" si="21"/>
        <v>6480</v>
      </c>
      <c r="K22" s="52">
        <f t="shared" si="21"/>
        <v>6480</v>
      </c>
      <c r="L22" s="52">
        <f t="shared" si="21"/>
        <v>6480</v>
      </c>
      <c r="M22" s="52">
        <f t="shared" si="21"/>
        <v>7559.9999999999991</v>
      </c>
      <c r="N22" s="52">
        <f t="shared" si="21"/>
        <v>7559.9999999999991</v>
      </c>
      <c r="O22" s="52">
        <f t="shared" si="21"/>
        <v>7559.9999999999991</v>
      </c>
      <c r="P22" s="52">
        <f t="shared" si="21"/>
        <v>12960</v>
      </c>
      <c r="Q22" s="52">
        <f t="shared" si="21"/>
        <v>12960</v>
      </c>
      <c r="R22" s="52">
        <f t="shared" si="21"/>
        <v>12960</v>
      </c>
      <c r="S22" s="52">
        <f t="shared" si="21"/>
        <v>12960</v>
      </c>
      <c r="T22" s="52">
        <f t="shared" si="21"/>
        <v>12960</v>
      </c>
      <c r="U22" s="52">
        <f t="shared" si="21"/>
        <v>12960</v>
      </c>
      <c r="V22" s="52">
        <f t="shared" si="21"/>
        <v>16200</v>
      </c>
      <c r="W22" s="52">
        <f t="shared" si="21"/>
        <v>16200</v>
      </c>
      <c r="X22" s="52">
        <f t="shared" si="21"/>
        <v>16200</v>
      </c>
      <c r="Y22" s="52">
        <f t="shared" si="21"/>
        <v>16200</v>
      </c>
      <c r="Z22" s="52">
        <f t="shared" si="21"/>
        <v>16200</v>
      </c>
      <c r="AA22" s="52">
        <f t="shared" si="21"/>
        <v>16200</v>
      </c>
      <c r="AB22" s="52">
        <f t="shared" si="21"/>
        <v>19440</v>
      </c>
      <c r="AC22" s="52">
        <f t="shared" si="21"/>
        <v>19440</v>
      </c>
      <c r="AD22" s="52">
        <f t="shared" si="21"/>
        <v>19440</v>
      </c>
      <c r="AE22" s="52">
        <f t="shared" si="21"/>
        <v>19440</v>
      </c>
      <c r="AF22" s="52">
        <f t="shared" si="21"/>
        <v>19440</v>
      </c>
      <c r="AG22" s="52">
        <f t="shared" si="21"/>
        <v>19440</v>
      </c>
      <c r="AH22" s="52">
        <f t="shared" si="21"/>
        <v>19440</v>
      </c>
      <c r="AI22" s="52">
        <f t="shared" si="21"/>
        <v>19440</v>
      </c>
      <c r="AJ22" s="52">
        <f t="shared" si="21"/>
        <v>19440</v>
      </c>
      <c r="AK22" s="52">
        <f t="shared" si="21"/>
        <v>19440</v>
      </c>
      <c r="AL22" s="52">
        <f t="shared" si="21"/>
        <v>19440</v>
      </c>
      <c r="AM22" s="52">
        <f t="shared" si="21"/>
        <v>19440</v>
      </c>
      <c r="AN22" s="37"/>
      <c r="AO22" s="37"/>
      <c r="AP22" s="37"/>
      <c r="AQ22" s="37"/>
    </row>
    <row r="23" spans="1:43" ht="17">
      <c r="A23" s="37"/>
      <c r="B23" s="37"/>
      <c r="C23" s="3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</row>
    <row r="24" spans="1:43" ht="17">
      <c r="A24" s="37" t="s">
        <v>80</v>
      </c>
      <c r="B24" s="37"/>
      <c r="C24" s="38"/>
      <c r="D24" s="52">
        <f>SUM(D19+D22)</f>
        <v>13320</v>
      </c>
      <c r="E24" s="52">
        <f t="shared" ref="E24:AM24" si="22">SUM(E19+E22)</f>
        <v>13320</v>
      </c>
      <c r="F24" s="52">
        <f t="shared" si="22"/>
        <v>13320</v>
      </c>
      <c r="G24" s="52">
        <f t="shared" si="22"/>
        <v>16650</v>
      </c>
      <c r="H24" s="52">
        <f t="shared" si="22"/>
        <v>16650</v>
      </c>
      <c r="I24" s="52">
        <f t="shared" si="22"/>
        <v>16650</v>
      </c>
      <c r="J24" s="52">
        <f t="shared" si="22"/>
        <v>19980</v>
      </c>
      <c r="K24" s="52">
        <f t="shared" si="22"/>
        <v>19980</v>
      </c>
      <c r="L24" s="52">
        <f t="shared" si="22"/>
        <v>19980</v>
      </c>
      <c r="M24" s="52">
        <f t="shared" si="22"/>
        <v>23309.999999999996</v>
      </c>
      <c r="N24" s="52">
        <f t="shared" si="22"/>
        <v>23309.999999999996</v>
      </c>
      <c r="O24" s="52">
        <f t="shared" si="22"/>
        <v>23309.999999999996</v>
      </c>
      <c r="P24" s="52">
        <f t="shared" si="22"/>
        <v>39960</v>
      </c>
      <c r="Q24" s="52">
        <f t="shared" si="22"/>
        <v>39960</v>
      </c>
      <c r="R24" s="52">
        <f t="shared" si="22"/>
        <v>39960</v>
      </c>
      <c r="S24" s="52">
        <f t="shared" si="22"/>
        <v>39960</v>
      </c>
      <c r="T24" s="52">
        <f t="shared" si="22"/>
        <v>39960</v>
      </c>
      <c r="U24" s="52">
        <f t="shared" si="22"/>
        <v>39960</v>
      </c>
      <c r="V24" s="52">
        <f t="shared" si="22"/>
        <v>49950</v>
      </c>
      <c r="W24" s="52">
        <f t="shared" si="22"/>
        <v>49950</v>
      </c>
      <c r="X24" s="52">
        <f t="shared" si="22"/>
        <v>49950</v>
      </c>
      <c r="Y24" s="52">
        <f t="shared" si="22"/>
        <v>49950</v>
      </c>
      <c r="Z24" s="52">
        <f t="shared" si="22"/>
        <v>49950</v>
      </c>
      <c r="AA24" s="52">
        <f t="shared" si="22"/>
        <v>49950</v>
      </c>
      <c r="AB24" s="52">
        <f t="shared" si="22"/>
        <v>59940</v>
      </c>
      <c r="AC24" s="52">
        <f t="shared" si="22"/>
        <v>59940</v>
      </c>
      <c r="AD24" s="52">
        <f t="shared" si="22"/>
        <v>59940</v>
      </c>
      <c r="AE24" s="52">
        <f t="shared" si="22"/>
        <v>59940</v>
      </c>
      <c r="AF24" s="52">
        <f t="shared" si="22"/>
        <v>59940</v>
      </c>
      <c r="AG24" s="52">
        <f t="shared" si="22"/>
        <v>59940</v>
      </c>
      <c r="AH24" s="52">
        <f t="shared" si="22"/>
        <v>59940</v>
      </c>
      <c r="AI24" s="52">
        <f t="shared" si="22"/>
        <v>59940</v>
      </c>
      <c r="AJ24" s="52">
        <f t="shared" si="22"/>
        <v>59940</v>
      </c>
      <c r="AK24" s="52">
        <f t="shared" si="22"/>
        <v>59940</v>
      </c>
      <c r="AL24" s="52">
        <f t="shared" si="22"/>
        <v>59940</v>
      </c>
      <c r="AM24" s="52">
        <f t="shared" si="22"/>
        <v>59940</v>
      </c>
      <c r="AN24" s="37"/>
      <c r="AO24" s="37"/>
      <c r="AP24" s="37"/>
      <c r="AQ24" s="37"/>
    </row>
    <row r="25" spans="1:43" ht="17">
      <c r="A25" s="37"/>
      <c r="B25" s="37"/>
      <c r="C25" s="38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</row>
    <row r="26" spans="1:43" ht="17">
      <c r="A26" s="53" t="s">
        <v>103</v>
      </c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</row>
    <row r="27" spans="1:43" ht="17">
      <c r="A27" s="37"/>
      <c r="B27" s="37"/>
      <c r="C27" s="38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</row>
    <row r="28" spans="1:43" ht="17">
      <c r="A28" s="37" t="s">
        <v>81</v>
      </c>
      <c r="B28" s="54">
        <v>1000</v>
      </c>
      <c r="C28" s="43" t="s">
        <v>78</v>
      </c>
      <c r="D28" s="55">
        <v>0</v>
      </c>
      <c r="E28" s="55">
        <v>0</v>
      </c>
      <c r="F28" s="55">
        <v>0</v>
      </c>
      <c r="G28" s="55">
        <v>0</v>
      </c>
      <c r="H28" s="55">
        <v>1000</v>
      </c>
      <c r="I28" s="55">
        <v>1000</v>
      </c>
      <c r="J28" s="55">
        <f t="shared" ref="J28:O28" si="23">$B$28</f>
        <v>1000</v>
      </c>
      <c r="K28" s="55">
        <f t="shared" si="23"/>
        <v>1000</v>
      </c>
      <c r="L28" s="55">
        <f t="shared" si="23"/>
        <v>1000</v>
      </c>
      <c r="M28" s="55">
        <f t="shared" si="23"/>
        <v>1000</v>
      </c>
      <c r="N28" s="55">
        <f t="shared" si="23"/>
        <v>1000</v>
      </c>
      <c r="O28" s="55">
        <f t="shared" si="23"/>
        <v>1000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</row>
    <row r="29" spans="1:43" ht="17">
      <c r="A29" s="37" t="s">
        <v>82</v>
      </c>
      <c r="B29" s="54">
        <v>1600</v>
      </c>
      <c r="C29" s="43" t="s">
        <v>78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55">
        <f>$B$29</f>
        <v>1600</v>
      </c>
      <c r="Q29" s="55">
        <f t="shared" ref="Q29:AA29" si="24">$B$29</f>
        <v>1600</v>
      </c>
      <c r="R29" s="55">
        <f t="shared" si="24"/>
        <v>1600</v>
      </c>
      <c r="S29" s="55">
        <f t="shared" si="24"/>
        <v>1600</v>
      </c>
      <c r="T29" s="55">
        <f t="shared" si="24"/>
        <v>1600</v>
      </c>
      <c r="U29" s="55">
        <f t="shared" si="24"/>
        <v>1600</v>
      </c>
      <c r="V29" s="55">
        <f t="shared" si="24"/>
        <v>1600</v>
      </c>
      <c r="W29" s="55">
        <f t="shared" si="24"/>
        <v>1600</v>
      </c>
      <c r="X29" s="55">
        <f t="shared" si="24"/>
        <v>1600</v>
      </c>
      <c r="Y29" s="55">
        <f t="shared" si="24"/>
        <v>1600</v>
      </c>
      <c r="Z29" s="55">
        <f t="shared" si="24"/>
        <v>1600</v>
      </c>
      <c r="AA29" s="55">
        <f t="shared" si="24"/>
        <v>1600</v>
      </c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</row>
    <row r="30" spans="1:43" ht="17">
      <c r="A30" s="37" t="s">
        <v>83</v>
      </c>
      <c r="B30" s="54">
        <v>2000</v>
      </c>
      <c r="C30" s="43" t="s">
        <v>78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55">
        <f>$B$30</f>
        <v>2000</v>
      </c>
      <c r="AC30" s="55">
        <f t="shared" ref="AC30:AM30" si="25">$B$30</f>
        <v>2000</v>
      </c>
      <c r="AD30" s="55">
        <f t="shared" si="25"/>
        <v>2000</v>
      </c>
      <c r="AE30" s="55">
        <f t="shared" si="25"/>
        <v>2000</v>
      </c>
      <c r="AF30" s="55">
        <f t="shared" si="25"/>
        <v>2000</v>
      </c>
      <c r="AG30" s="55">
        <f t="shared" si="25"/>
        <v>2000</v>
      </c>
      <c r="AH30" s="55">
        <f t="shared" si="25"/>
        <v>2000</v>
      </c>
      <c r="AI30" s="55">
        <f t="shared" si="25"/>
        <v>2000</v>
      </c>
      <c r="AJ30" s="55">
        <f t="shared" si="25"/>
        <v>2000</v>
      </c>
      <c r="AK30" s="55">
        <f t="shared" si="25"/>
        <v>2000</v>
      </c>
      <c r="AL30" s="55">
        <f t="shared" si="25"/>
        <v>2000</v>
      </c>
      <c r="AM30" s="55">
        <f t="shared" si="25"/>
        <v>2000</v>
      </c>
      <c r="AN30" s="37"/>
      <c r="AO30" s="37"/>
      <c r="AP30" s="37"/>
      <c r="AQ30" s="37"/>
    </row>
    <row r="31" spans="1:43" ht="17">
      <c r="A31" s="37"/>
      <c r="B31" s="54"/>
      <c r="C31" s="38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37"/>
      <c r="AO31" s="37"/>
      <c r="AP31" s="37"/>
      <c r="AQ31" s="37"/>
    </row>
    <row r="32" spans="1:43" ht="17">
      <c r="A32" s="37" t="s">
        <v>64</v>
      </c>
      <c r="B32" s="56">
        <v>0.3</v>
      </c>
      <c r="C32" s="43" t="s">
        <v>78</v>
      </c>
      <c r="D32" s="57">
        <f>SUM(D28*$B$32)</f>
        <v>0</v>
      </c>
      <c r="E32" s="57">
        <f t="shared" ref="E32:O32" si="26">SUM(E28*$B$32)</f>
        <v>0</v>
      </c>
      <c r="F32" s="57">
        <f t="shared" si="26"/>
        <v>0</v>
      </c>
      <c r="G32" s="57">
        <f t="shared" si="26"/>
        <v>0</v>
      </c>
      <c r="H32" s="57">
        <f t="shared" si="26"/>
        <v>300</v>
      </c>
      <c r="I32" s="57">
        <f t="shared" si="26"/>
        <v>300</v>
      </c>
      <c r="J32" s="57">
        <f t="shared" si="26"/>
        <v>300</v>
      </c>
      <c r="K32" s="57">
        <f t="shared" si="26"/>
        <v>300</v>
      </c>
      <c r="L32" s="57">
        <f t="shared" si="26"/>
        <v>300</v>
      </c>
      <c r="M32" s="57">
        <f t="shared" si="26"/>
        <v>300</v>
      </c>
      <c r="N32" s="57">
        <f t="shared" si="26"/>
        <v>300</v>
      </c>
      <c r="O32" s="57">
        <f t="shared" si="26"/>
        <v>300</v>
      </c>
      <c r="P32" s="57">
        <f>SUM(P29*$B$32)</f>
        <v>480</v>
      </c>
      <c r="Q32" s="57">
        <f t="shared" ref="Q32:AA32" si="27">SUM(Q29*$B$32)</f>
        <v>480</v>
      </c>
      <c r="R32" s="57">
        <f t="shared" si="27"/>
        <v>480</v>
      </c>
      <c r="S32" s="57">
        <f t="shared" si="27"/>
        <v>480</v>
      </c>
      <c r="T32" s="57">
        <f t="shared" si="27"/>
        <v>480</v>
      </c>
      <c r="U32" s="57">
        <f t="shared" si="27"/>
        <v>480</v>
      </c>
      <c r="V32" s="57">
        <f t="shared" si="27"/>
        <v>480</v>
      </c>
      <c r="W32" s="57">
        <f t="shared" si="27"/>
        <v>480</v>
      </c>
      <c r="X32" s="57">
        <f t="shared" si="27"/>
        <v>480</v>
      </c>
      <c r="Y32" s="57">
        <f t="shared" si="27"/>
        <v>480</v>
      </c>
      <c r="Z32" s="57">
        <f t="shared" si="27"/>
        <v>480</v>
      </c>
      <c r="AA32" s="57">
        <f t="shared" si="27"/>
        <v>480</v>
      </c>
      <c r="AB32" s="57">
        <f>SUM(AB30*$B$32)</f>
        <v>600</v>
      </c>
      <c r="AC32" s="57">
        <f t="shared" ref="AC32:AM32" si="28">SUM(AC30*$B$32)</f>
        <v>600</v>
      </c>
      <c r="AD32" s="57">
        <f t="shared" si="28"/>
        <v>600</v>
      </c>
      <c r="AE32" s="57">
        <f t="shared" si="28"/>
        <v>600</v>
      </c>
      <c r="AF32" s="57">
        <f t="shared" si="28"/>
        <v>600</v>
      </c>
      <c r="AG32" s="57">
        <f t="shared" si="28"/>
        <v>600</v>
      </c>
      <c r="AH32" s="57">
        <f t="shared" si="28"/>
        <v>600</v>
      </c>
      <c r="AI32" s="57">
        <f t="shared" si="28"/>
        <v>600</v>
      </c>
      <c r="AJ32" s="57">
        <f t="shared" si="28"/>
        <v>600</v>
      </c>
      <c r="AK32" s="57">
        <f t="shared" si="28"/>
        <v>600</v>
      </c>
      <c r="AL32" s="57">
        <f t="shared" si="28"/>
        <v>600</v>
      </c>
      <c r="AM32" s="57">
        <f t="shared" si="28"/>
        <v>600</v>
      </c>
      <c r="AN32" s="37"/>
      <c r="AO32" s="37"/>
      <c r="AP32" s="37"/>
      <c r="AQ32" s="37"/>
    </row>
    <row r="33" spans="1:43" ht="17">
      <c r="A33" s="37"/>
      <c r="B33" s="37"/>
      <c r="C33" s="3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37"/>
      <c r="AO33" s="37"/>
      <c r="AP33" s="37"/>
      <c r="AQ33" s="37"/>
    </row>
    <row r="34" spans="1:43" ht="17">
      <c r="A34" s="37" t="s">
        <v>84</v>
      </c>
      <c r="B34" s="54">
        <v>1000</v>
      </c>
      <c r="C34" s="43" t="s">
        <v>78</v>
      </c>
      <c r="D34" s="55">
        <f>$B$34</f>
        <v>1000</v>
      </c>
      <c r="E34" s="55">
        <f t="shared" ref="E34:O34" si="29">$B$34</f>
        <v>1000</v>
      </c>
      <c r="F34" s="55">
        <f t="shared" si="29"/>
        <v>1000</v>
      </c>
      <c r="G34" s="55">
        <f t="shared" si="29"/>
        <v>1000</v>
      </c>
      <c r="H34" s="55">
        <f t="shared" si="29"/>
        <v>1000</v>
      </c>
      <c r="I34" s="55">
        <f t="shared" si="29"/>
        <v>1000</v>
      </c>
      <c r="J34" s="55">
        <f t="shared" si="29"/>
        <v>1000</v>
      </c>
      <c r="K34" s="55">
        <f t="shared" si="29"/>
        <v>1000</v>
      </c>
      <c r="L34" s="55">
        <f t="shared" si="29"/>
        <v>1000</v>
      </c>
      <c r="M34" s="55">
        <f t="shared" si="29"/>
        <v>1000</v>
      </c>
      <c r="N34" s="55">
        <f t="shared" si="29"/>
        <v>1000</v>
      </c>
      <c r="O34" s="55">
        <f t="shared" si="29"/>
        <v>1000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</row>
    <row r="35" spans="1:43" ht="17">
      <c r="A35" s="37" t="s">
        <v>85</v>
      </c>
      <c r="B35" s="54">
        <v>1400</v>
      </c>
      <c r="C35" s="43" t="s">
        <v>78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55">
        <f>$B$35</f>
        <v>1400</v>
      </c>
      <c r="Q35" s="55">
        <f t="shared" ref="Q35:AA35" si="30">$B$35</f>
        <v>1400</v>
      </c>
      <c r="R35" s="55">
        <f t="shared" si="30"/>
        <v>1400</v>
      </c>
      <c r="S35" s="55">
        <f t="shared" si="30"/>
        <v>1400</v>
      </c>
      <c r="T35" s="55">
        <f t="shared" si="30"/>
        <v>1400</v>
      </c>
      <c r="U35" s="55">
        <f t="shared" si="30"/>
        <v>1400</v>
      </c>
      <c r="V35" s="55">
        <f t="shared" si="30"/>
        <v>1400</v>
      </c>
      <c r="W35" s="55">
        <f t="shared" si="30"/>
        <v>1400</v>
      </c>
      <c r="X35" s="55">
        <f t="shared" si="30"/>
        <v>1400</v>
      </c>
      <c r="Y35" s="55">
        <f t="shared" si="30"/>
        <v>1400</v>
      </c>
      <c r="Z35" s="55">
        <f t="shared" si="30"/>
        <v>1400</v>
      </c>
      <c r="AA35" s="55">
        <f t="shared" si="30"/>
        <v>1400</v>
      </c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</row>
    <row r="36" spans="1:43" ht="17">
      <c r="A36" s="37" t="s">
        <v>86</v>
      </c>
      <c r="B36" s="54">
        <v>1600</v>
      </c>
      <c r="C36" s="43" t="s">
        <v>78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55">
        <f>$B$36</f>
        <v>1600</v>
      </c>
      <c r="AC36" s="55">
        <f t="shared" ref="AC36:AM36" si="31">$B$36</f>
        <v>1600</v>
      </c>
      <c r="AD36" s="55">
        <f t="shared" si="31"/>
        <v>1600</v>
      </c>
      <c r="AE36" s="55">
        <f t="shared" si="31"/>
        <v>1600</v>
      </c>
      <c r="AF36" s="55">
        <f t="shared" si="31"/>
        <v>1600</v>
      </c>
      <c r="AG36" s="55">
        <f t="shared" si="31"/>
        <v>1600</v>
      </c>
      <c r="AH36" s="55">
        <f t="shared" si="31"/>
        <v>1600</v>
      </c>
      <c r="AI36" s="55">
        <f t="shared" si="31"/>
        <v>1600</v>
      </c>
      <c r="AJ36" s="55">
        <f t="shared" si="31"/>
        <v>1600</v>
      </c>
      <c r="AK36" s="55">
        <f t="shared" si="31"/>
        <v>1600</v>
      </c>
      <c r="AL36" s="55">
        <f t="shared" si="31"/>
        <v>1600</v>
      </c>
      <c r="AM36" s="55">
        <f t="shared" si="31"/>
        <v>1600</v>
      </c>
      <c r="AN36" s="37"/>
      <c r="AO36" s="37"/>
      <c r="AP36" s="37"/>
      <c r="AQ36" s="37"/>
    </row>
    <row r="37" spans="1:43" ht="17">
      <c r="A37" s="37"/>
      <c r="B37" s="54"/>
      <c r="C37" s="38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37"/>
      <c r="AO37" s="37"/>
      <c r="AP37" s="37"/>
      <c r="AQ37" s="37"/>
    </row>
    <row r="38" spans="1:43" ht="17">
      <c r="A38" s="37" t="s">
        <v>65</v>
      </c>
      <c r="B38" s="56">
        <v>0.15</v>
      </c>
      <c r="C38" s="43" t="s">
        <v>78</v>
      </c>
      <c r="D38" s="57">
        <f>SUM(D34*$B$38)</f>
        <v>150</v>
      </c>
      <c r="E38" s="57">
        <f t="shared" ref="E38:O38" si="32">SUM(E34*$B$38)</f>
        <v>150</v>
      </c>
      <c r="F38" s="57">
        <f t="shared" si="32"/>
        <v>150</v>
      </c>
      <c r="G38" s="57">
        <f t="shared" si="32"/>
        <v>150</v>
      </c>
      <c r="H38" s="57">
        <f t="shared" si="32"/>
        <v>150</v>
      </c>
      <c r="I38" s="57">
        <f t="shared" si="32"/>
        <v>150</v>
      </c>
      <c r="J38" s="57">
        <f t="shared" si="32"/>
        <v>150</v>
      </c>
      <c r="K38" s="57">
        <f t="shared" si="32"/>
        <v>150</v>
      </c>
      <c r="L38" s="57">
        <f t="shared" si="32"/>
        <v>150</v>
      </c>
      <c r="M38" s="57">
        <f t="shared" si="32"/>
        <v>150</v>
      </c>
      <c r="N38" s="57">
        <f t="shared" si="32"/>
        <v>150</v>
      </c>
      <c r="O38" s="57">
        <f t="shared" si="32"/>
        <v>150</v>
      </c>
      <c r="P38" s="57">
        <f>SUM(P35*$B$38)</f>
        <v>210</v>
      </c>
      <c r="Q38" s="57">
        <f t="shared" ref="Q38:AA38" si="33">SUM(Q35*$B$38)</f>
        <v>210</v>
      </c>
      <c r="R38" s="57">
        <f t="shared" si="33"/>
        <v>210</v>
      </c>
      <c r="S38" s="57">
        <f t="shared" si="33"/>
        <v>210</v>
      </c>
      <c r="T38" s="57">
        <f t="shared" si="33"/>
        <v>210</v>
      </c>
      <c r="U38" s="57">
        <f t="shared" si="33"/>
        <v>210</v>
      </c>
      <c r="V38" s="57">
        <f t="shared" si="33"/>
        <v>210</v>
      </c>
      <c r="W38" s="57">
        <f t="shared" si="33"/>
        <v>210</v>
      </c>
      <c r="X38" s="57">
        <f t="shared" si="33"/>
        <v>210</v>
      </c>
      <c r="Y38" s="57">
        <f t="shared" si="33"/>
        <v>210</v>
      </c>
      <c r="Z38" s="57">
        <f t="shared" si="33"/>
        <v>210</v>
      </c>
      <c r="AA38" s="57">
        <f t="shared" si="33"/>
        <v>210</v>
      </c>
      <c r="AB38" s="57">
        <f>SUM(AB36*$B$38)</f>
        <v>240</v>
      </c>
      <c r="AC38" s="57">
        <f t="shared" ref="AC38:AM38" si="34">SUM(AC36*$B$38)</f>
        <v>240</v>
      </c>
      <c r="AD38" s="57">
        <f t="shared" si="34"/>
        <v>240</v>
      </c>
      <c r="AE38" s="57">
        <f t="shared" si="34"/>
        <v>240</v>
      </c>
      <c r="AF38" s="57">
        <f t="shared" si="34"/>
        <v>240</v>
      </c>
      <c r="AG38" s="57">
        <f t="shared" si="34"/>
        <v>240</v>
      </c>
      <c r="AH38" s="57">
        <f t="shared" si="34"/>
        <v>240</v>
      </c>
      <c r="AI38" s="57">
        <f t="shared" si="34"/>
        <v>240</v>
      </c>
      <c r="AJ38" s="57">
        <f t="shared" si="34"/>
        <v>240</v>
      </c>
      <c r="AK38" s="57">
        <f t="shared" si="34"/>
        <v>240</v>
      </c>
      <c r="AL38" s="57">
        <f t="shared" si="34"/>
        <v>240</v>
      </c>
      <c r="AM38" s="57">
        <f t="shared" si="34"/>
        <v>240</v>
      </c>
      <c r="AN38" s="37"/>
      <c r="AO38" s="37"/>
      <c r="AP38" s="37"/>
      <c r="AQ38" s="37"/>
    </row>
    <row r="39" spans="1:43" ht="17">
      <c r="A39" s="37"/>
      <c r="B39" s="37"/>
      <c r="C39" s="38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</row>
    <row r="40" spans="1:43" ht="17">
      <c r="A40" s="37" t="s">
        <v>66</v>
      </c>
      <c r="B40" s="37"/>
      <c r="C40" s="38"/>
      <c r="D40" s="57">
        <f>SUM(D32+D38)</f>
        <v>150</v>
      </c>
      <c r="E40" s="57">
        <f t="shared" ref="E40:AM40" si="35">SUM(E32+E38)</f>
        <v>150</v>
      </c>
      <c r="F40" s="57">
        <f t="shared" si="35"/>
        <v>150</v>
      </c>
      <c r="G40" s="57">
        <f t="shared" si="35"/>
        <v>150</v>
      </c>
      <c r="H40" s="57">
        <f t="shared" si="35"/>
        <v>450</v>
      </c>
      <c r="I40" s="57">
        <f t="shared" si="35"/>
        <v>450</v>
      </c>
      <c r="J40" s="57">
        <f t="shared" si="35"/>
        <v>450</v>
      </c>
      <c r="K40" s="57">
        <f t="shared" si="35"/>
        <v>450</v>
      </c>
      <c r="L40" s="57">
        <f t="shared" si="35"/>
        <v>450</v>
      </c>
      <c r="M40" s="57">
        <f t="shared" si="35"/>
        <v>450</v>
      </c>
      <c r="N40" s="57">
        <f t="shared" si="35"/>
        <v>450</v>
      </c>
      <c r="O40" s="57">
        <f t="shared" si="35"/>
        <v>450</v>
      </c>
      <c r="P40" s="57">
        <f t="shared" si="35"/>
        <v>690</v>
      </c>
      <c r="Q40" s="57">
        <f t="shared" si="35"/>
        <v>690</v>
      </c>
      <c r="R40" s="57">
        <f t="shared" si="35"/>
        <v>690</v>
      </c>
      <c r="S40" s="57">
        <f t="shared" si="35"/>
        <v>690</v>
      </c>
      <c r="T40" s="57">
        <f t="shared" si="35"/>
        <v>690</v>
      </c>
      <c r="U40" s="57">
        <f t="shared" si="35"/>
        <v>690</v>
      </c>
      <c r="V40" s="57">
        <f t="shared" si="35"/>
        <v>690</v>
      </c>
      <c r="W40" s="57">
        <f t="shared" si="35"/>
        <v>690</v>
      </c>
      <c r="X40" s="57">
        <f t="shared" si="35"/>
        <v>690</v>
      </c>
      <c r="Y40" s="57">
        <f t="shared" si="35"/>
        <v>690</v>
      </c>
      <c r="Z40" s="57">
        <f t="shared" si="35"/>
        <v>690</v>
      </c>
      <c r="AA40" s="57">
        <f t="shared" si="35"/>
        <v>690</v>
      </c>
      <c r="AB40" s="57">
        <f t="shared" si="35"/>
        <v>840</v>
      </c>
      <c r="AC40" s="57">
        <f t="shared" si="35"/>
        <v>840</v>
      </c>
      <c r="AD40" s="57">
        <f t="shared" si="35"/>
        <v>840</v>
      </c>
      <c r="AE40" s="57">
        <f t="shared" si="35"/>
        <v>840</v>
      </c>
      <c r="AF40" s="57">
        <f t="shared" si="35"/>
        <v>840</v>
      </c>
      <c r="AG40" s="57">
        <f t="shared" si="35"/>
        <v>840</v>
      </c>
      <c r="AH40" s="57">
        <f t="shared" si="35"/>
        <v>840</v>
      </c>
      <c r="AI40" s="57">
        <f t="shared" si="35"/>
        <v>840</v>
      </c>
      <c r="AJ40" s="57">
        <f t="shared" si="35"/>
        <v>840</v>
      </c>
      <c r="AK40" s="57">
        <f t="shared" si="35"/>
        <v>840</v>
      </c>
      <c r="AL40" s="57">
        <f t="shared" si="35"/>
        <v>840</v>
      </c>
      <c r="AM40" s="57">
        <f t="shared" si="35"/>
        <v>840</v>
      </c>
      <c r="AN40" s="37"/>
      <c r="AO40" s="37"/>
      <c r="AP40" s="37"/>
      <c r="AQ40" s="37"/>
    </row>
    <row r="41" spans="1:43" ht="17">
      <c r="A41" s="37"/>
      <c r="B41" s="37"/>
      <c r="C41" s="3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</row>
    <row r="42" spans="1:43" ht="17">
      <c r="A42" s="58" t="s">
        <v>42</v>
      </c>
      <c r="B42" s="37"/>
      <c r="C42" s="38"/>
      <c r="D42" s="52">
        <f>SUM(D40+D24)</f>
        <v>13470</v>
      </c>
      <c r="E42" s="52">
        <f t="shared" ref="E42:AM42" si="36">SUM(E40+E24)</f>
        <v>13470</v>
      </c>
      <c r="F42" s="52">
        <f t="shared" si="36"/>
        <v>13470</v>
      </c>
      <c r="G42" s="52">
        <f t="shared" si="36"/>
        <v>16800</v>
      </c>
      <c r="H42" s="52">
        <f t="shared" si="36"/>
        <v>17100</v>
      </c>
      <c r="I42" s="52">
        <f t="shared" si="36"/>
        <v>17100</v>
      </c>
      <c r="J42" s="52">
        <f t="shared" si="36"/>
        <v>20430</v>
      </c>
      <c r="K42" s="52">
        <f t="shared" si="36"/>
        <v>20430</v>
      </c>
      <c r="L42" s="52">
        <f t="shared" si="36"/>
        <v>20430</v>
      </c>
      <c r="M42" s="52">
        <f t="shared" si="36"/>
        <v>23759.999999999996</v>
      </c>
      <c r="N42" s="52">
        <f t="shared" si="36"/>
        <v>23759.999999999996</v>
      </c>
      <c r="O42" s="52">
        <f t="shared" si="36"/>
        <v>23759.999999999996</v>
      </c>
      <c r="P42" s="52">
        <f t="shared" si="36"/>
        <v>40650</v>
      </c>
      <c r="Q42" s="52">
        <f t="shared" si="36"/>
        <v>40650</v>
      </c>
      <c r="R42" s="52">
        <f t="shared" si="36"/>
        <v>40650</v>
      </c>
      <c r="S42" s="52">
        <f t="shared" si="36"/>
        <v>40650</v>
      </c>
      <c r="T42" s="52">
        <f t="shared" si="36"/>
        <v>40650</v>
      </c>
      <c r="U42" s="52">
        <f t="shared" si="36"/>
        <v>40650</v>
      </c>
      <c r="V42" s="52">
        <f t="shared" si="36"/>
        <v>50640</v>
      </c>
      <c r="W42" s="52">
        <f t="shared" si="36"/>
        <v>50640</v>
      </c>
      <c r="X42" s="52">
        <f t="shared" si="36"/>
        <v>50640</v>
      </c>
      <c r="Y42" s="52">
        <f t="shared" si="36"/>
        <v>50640</v>
      </c>
      <c r="Z42" s="52">
        <f t="shared" si="36"/>
        <v>50640</v>
      </c>
      <c r="AA42" s="52">
        <f t="shared" si="36"/>
        <v>50640</v>
      </c>
      <c r="AB42" s="52">
        <f t="shared" si="36"/>
        <v>60780</v>
      </c>
      <c r="AC42" s="52">
        <f t="shared" si="36"/>
        <v>60780</v>
      </c>
      <c r="AD42" s="52">
        <f t="shared" si="36"/>
        <v>60780</v>
      </c>
      <c r="AE42" s="52">
        <f t="shared" si="36"/>
        <v>60780</v>
      </c>
      <c r="AF42" s="52">
        <f t="shared" si="36"/>
        <v>60780</v>
      </c>
      <c r="AG42" s="52">
        <f t="shared" si="36"/>
        <v>60780</v>
      </c>
      <c r="AH42" s="52">
        <f t="shared" si="36"/>
        <v>60780</v>
      </c>
      <c r="AI42" s="52">
        <f t="shared" si="36"/>
        <v>60780</v>
      </c>
      <c r="AJ42" s="52">
        <f t="shared" si="36"/>
        <v>60780</v>
      </c>
      <c r="AK42" s="52">
        <f t="shared" si="36"/>
        <v>60780</v>
      </c>
      <c r="AL42" s="52">
        <f t="shared" si="36"/>
        <v>60780</v>
      </c>
      <c r="AM42" s="52">
        <f t="shared" si="36"/>
        <v>60780</v>
      </c>
      <c r="AN42" s="37"/>
      <c r="AO42" s="37"/>
      <c r="AP42" s="37"/>
      <c r="AQ42" s="37"/>
    </row>
    <row r="43" spans="1:43" ht="17">
      <c r="A43" s="37"/>
      <c r="B43" s="37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</row>
    <row r="44" spans="1:43" ht="17">
      <c r="A44" s="37"/>
      <c r="B44" s="37"/>
      <c r="C44" s="3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</row>
    <row r="45" spans="1:43" ht="17">
      <c r="A45" s="40" t="s">
        <v>43</v>
      </c>
      <c r="B45" s="39" t="s">
        <v>105</v>
      </c>
      <c r="C45" s="3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</row>
    <row r="46" spans="1:43" ht="17">
      <c r="A46" s="37"/>
      <c r="B46" s="37"/>
      <c r="C46" s="3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1:43" ht="17">
      <c r="A47" s="37" t="s">
        <v>44</v>
      </c>
      <c r="B47" s="54">
        <v>600</v>
      </c>
      <c r="C47" s="59"/>
      <c r="D47" s="54">
        <f>SUM($B$47/12)</f>
        <v>50</v>
      </c>
      <c r="E47" s="54">
        <f t="shared" ref="E47:AM47" si="37">SUM($B$47/12)</f>
        <v>50</v>
      </c>
      <c r="F47" s="54">
        <f t="shared" si="37"/>
        <v>50</v>
      </c>
      <c r="G47" s="54">
        <f t="shared" si="37"/>
        <v>50</v>
      </c>
      <c r="H47" s="54">
        <f t="shared" si="37"/>
        <v>50</v>
      </c>
      <c r="I47" s="54">
        <f t="shared" si="37"/>
        <v>50</v>
      </c>
      <c r="J47" s="54">
        <f t="shared" si="37"/>
        <v>50</v>
      </c>
      <c r="K47" s="54">
        <f t="shared" si="37"/>
        <v>50</v>
      </c>
      <c r="L47" s="54">
        <f t="shared" si="37"/>
        <v>50</v>
      </c>
      <c r="M47" s="54">
        <f t="shared" si="37"/>
        <v>50</v>
      </c>
      <c r="N47" s="54">
        <f t="shared" si="37"/>
        <v>50</v>
      </c>
      <c r="O47" s="54">
        <f t="shared" si="37"/>
        <v>50</v>
      </c>
      <c r="P47" s="54">
        <f t="shared" si="37"/>
        <v>50</v>
      </c>
      <c r="Q47" s="54">
        <f t="shared" si="37"/>
        <v>50</v>
      </c>
      <c r="R47" s="54">
        <f t="shared" si="37"/>
        <v>50</v>
      </c>
      <c r="S47" s="54">
        <f t="shared" si="37"/>
        <v>50</v>
      </c>
      <c r="T47" s="54">
        <f t="shared" si="37"/>
        <v>50</v>
      </c>
      <c r="U47" s="54">
        <f t="shared" si="37"/>
        <v>50</v>
      </c>
      <c r="V47" s="54">
        <f t="shared" si="37"/>
        <v>50</v>
      </c>
      <c r="W47" s="54">
        <f t="shared" si="37"/>
        <v>50</v>
      </c>
      <c r="X47" s="54">
        <f t="shared" si="37"/>
        <v>50</v>
      </c>
      <c r="Y47" s="54">
        <f t="shared" si="37"/>
        <v>50</v>
      </c>
      <c r="Z47" s="54">
        <f t="shared" si="37"/>
        <v>50</v>
      </c>
      <c r="AA47" s="54">
        <f t="shared" si="37"/>
        <v>50</v>
      </c>
      <c r="AB47" s="54">
        <f t="shared" si="37"/>
        <v>50</v>
      </c>
      <c r="AC47" s="54">
        <f t="shared" si="37"/>
        <v>50</v>
      </c>
      <c r="AD47" s="54">
        <f t="shared" si="37"/>
        <v>50</v>
      </c>
      <c r="AE47" s="54">
        <f t="shared" si="37"/>
        <v>50</v>
      </c>
      <c r="AF47" s="54">
        <f t="shared" si="37"/>
        <v>50</v>
      </c>
      <c r="AG47" s="54">
        <f t="shared" si="37"/>
        <v>50</v>
      </c>
      <c r="AH47" s="54">
        <f t="shared" si="37"/>
        <v>50</v>
      </c>
      <c r="AI47" s="54">
        <f t="shared" si="37"/>
        <v>50</v>
      </c>
      <c r="AJ47" s="54">
        <f t="shared" si="37"/>
        <v>50</v>
      </c>
      <c r="AK47" s="54">
        <f t="shared" si="37"/>
        <v>50</v>
      </c>
      <c r="AL47" s="54">
        <f t="shared" si="37"/>
        <v>50</v>
      </c>
      <c r="AM47" s="54">
        <f t="shared" si="37"/>
        <v>50</v>
      </c>
      <c r="AN47" s="37"/>
      <c r="AO47" s="37"/>
      <c r="AP47" s="37"/>
      <c r="AQ47" s="37"/>
    </row>
    <row r="48" spans="1:43" ht="17">
      <c r="A48" s="37" t="s">
        <v>106</v>
      </c>
      <c r="B48" s="54">
        <v>720</v>
      </c>
      <c r="C48" s="59"/>
      <c r="D48" s="54">
        <f>SUM($B$48/12)</f>
        <v>60</v>
      </c>
      <c r="E48" s="54">
        <f t="shared" ref="E48:AM48" si="38">SUM($B$48/12)</f>
        <v>60</v>
      </c>
      <c r="F48" s="54">
        <f t="shared" si="38"/>
        <v>60</v>
      </c>
      <c r="G48" s="54">
        <f t="shared" si="38"/>
        <v>60</v>
      </c>
      <c r="H48" s="54">
        <f t="shared" si="38"/>
        <v>60</v>
      </c>
      <c r="I48" s="54">
        <f t="shared" si="38"/>
        <v>60</v>
      </c>
      <c r="J48" s="54">
        <f t="shared" si="38"/>
        <v>60</v>
      </c>
      <c r="K48" s="54">
        <f t="shared" si="38"/>
        <v>60</v>
      </c>
      <c r="L48" s="54">
        <f t="shared" si="38"/>
        <v>60</v>
      </c>
      <c r="M48" s="54">
        <f t="shared" si="38"/>
        <v>60</v>
      </c>
      <c r="N48" s="54">
        <f t="shared" si="38"/>
        <v>60</v>
      </c>
      <c r="O48" s="54">
        <f t="shared" si="38"/>
        <v>60</v>
      </c>
      <c r="P48" s="54">
        <f t="shared" si="38"/>
        <v>60</v>
      </c>
      <c r="Q48" s="54">
        <f t="shared" si="38"/>
        <v>60</v>
      </c>
      <c r="R48" s="54">
        <f t="shared" si="38"/>
        <v>60</v>
      </c>
      <c r="S48" s="54">
        <f t="shared" si="38"/>
        <v>60</v>
      </c>
      <c r="T48" s="54">
        <f t="shared" si="38"/>
        <v>60</v>
      </c>
      <c r="U48" s="54">
        <f t="shared" si="38"/>
        <v>60</v>
      </c>
      <c r="V48" s="54">
        <f t="shared" si="38"/>
        <v>60</v>
      </c>
      <c r="W48" s="54">
        <f t="shared" si="38"/>
        <v>60</v>
      </c>
      <c r="X48" s="54">
        <f t="shared" si="38"/>
        <v>60</v>
      </c>
      <c r="Y48" s="54">
        <f t="shared" si="38"/>
        <v>60</v>
      </c>
      <c r="Z48" s="54">
        <f t="shared" si="38"/>
        <v>60</v>
      </c>
      <c r="AA48" s="54">
        <f t="shared" si="38"/>
        <v>60</v>
      </c>
      <c r="AB48" s="54">
        <f t="shared" si="38"/>
        <v>60</v>
      </c>
      <c r="AC48" s="54">
        <f t="shared" si="38"/>
        <v>60</v>
      </c>
      <c r="AD48" s="54">
        <f t="shared" si="38"/>
        <v>60</v>
      </c>
      <c r="AE48" s="54">
        <f t="shared" si="38"/>
        <v>60</v>
      </c>
      <c r="AF48" s="54">
        <f t="shared" si="38"/>
        <v>60</v>
      </c>
      <c r="AG48" s="54">
        <f t="shared" si="38"/>
        <v>60</v>
      </c>
      <c r="AH48" s="54">
        <f t="shared" si="38"/>
        <v>60</v>
      </c>
      <c r="AI48" s="54">
        <f t="shared" si="38"/>
        <v>60</v>
      </c>
      <c r="AJ48" s="54">
        <f t="shared" si="38"/>
        <v>60</v>
      </c>
      <c r="AK48" s="54">
        <f t="shared" si="38"/>
        <v>60</v>
      </c>
      <c r="AL48" s="54">
        <f t="shared" si="38"/>
        <v>60</v>
      </c>
      <c r="AM48" s="54">
        <f t="shared" si="38"/>
        <v>60</v>
      </c>
      <c r="AN48" s="37"/>
      <c r="AO48" s="37"/>
      <c r="AP48" s="37"/>
      <c r="AQ48" s="37"/>
    </row>
    <row r="49" spans="1:43" ht="17">
      <c r="A49" s="37" t="s">
        <v>45</v>
      </c>
      <c r="B49" s="54">
        <v>1500</v>
      </c>
      <c r="C49" s="59"/>
      <c r="D49" s="54">
        <f>SUM($B$49/12)</f>
        <v>125</v>
      </c>
      <c r="E49" s="54">
        <f t="shared" ref="E49:AM49" si="39">SUM($B$49/12)</f>
        <v>125</v>
      </c>
      <c r="F49" s="54">
        <f t="shared" si="39"/>
        <v>125</v>
      </c>
      <c r="G49" s="54">
        <f t="shared" si="39"/>
        <v>125</v>
      </c>
      <c r="H49" s="54">
        <f t="shared" si="39"/>
        <v>125</v>
      </c>
      <c r="I49" s="54">
        <f t="shared" si="39"/>
        <v>125</v>
      </c>
      <c r="J49" s="54">
        <f t="shared" si="39"/>
        <v>125</v>
      </c>
      <c r="K49" s="54">
        <f t="shared" si="39"/>
        <v>125</v>
      </c>
      <c r="L49" s="54">
        <f t="shared" si="39"/>
        <v>125</v>
      </c>
      <c r="M49" s="54">
        <f t="shared" si="39"/>
        <v>125</v>
      </c>
      <c r="N49" s="54">
        <f t="shared" si="39"/>
        <v>125</v>
      </c>
      <c r="O49" s="54">
        <f t="shared" si="39"/>
        <v>125</v>
      </c>
      <c r="P49" s="54">
        <f t="shared" si="39"/>
        <v>125</v>
      </c>
      <c r="Q49" s="54">
        <f t="shared" si="39"/>
        <v>125</v>
      </c>
      <c r="R49" s="54">
        <f t="shared" si="39"/>
        <v>125</v>
      </c>
      <c r="S49" s="54">
        <f t="shared" si="39"/>
        <v>125</v>
      </c>
      <c r="T49" s="54">
        <f t="shared" si="39"/>
        <v>125</v>
      </c>
      <c r="U49" s="54">
        <f t="shared" si="39"/>
        <v>125</v>
      </c>
      <c r="V49" s="54">
        <f t="shared" si="39"/>
        <v>125</v>
      </c>
      <c r="W49" s="54">
        <f t="shared" si="39"/>
        <v>125</v>
      </c>
      <c r="X49" s="54">
        <f t="shared" si="39"/>
        <v>125</v>
      </c>
      <c r="Y49" s="54">
        <f t="shared" si="39"/>
        <v>125</v>
      </c>
      <c r="Z49" s="54">
        <f t="shared" si="39"/>
        <v>125</v>
      </c>
      <c r="AA49" s="54">
        <f t="shared" si="39"/>
        <v>125</v>
      </c>
      <c r="AB49" s="54">
        <f t="shared" si="39"/>
        <v>125</v>
      </c>
      <c r="AC49" s="54">
        <f t="shared" si="39"/>
        <v>125</v>
      </c>
      <c r="AD49" s="54">
        <f t="shared" si="39"/>
        <v>125</v>
      </c>
      <c r="AE49" s="54">
        <f t="shared" si="39"/>
        <v>125</v>
      </c>
      <c r="AF49" s="54">
        <f t="shared" si="39"/>
        <v>125</v>
      </c>
      <c r="AG49" s="54">
        <f t="shared" si="39"/>
        <v>125</v>
      </c>
      <c r="AH49" s="54">
        <f t="shared" si="39"/>
        <v>125</v>
      </c>
      <c r="AI49" s="54">
        <f t="shared" si="39"/>
        <v>125</v>
      </c>
      <c r="AJ49" s="54">
        <f t="shared" si="39"/>
        <v>125</v>
      </c>
      <c r="AK49" s="54">
        <f t="shared" si="39"/>
        <v>125</v>
      </c>
      <c r="AL49" s="54">
        <f t="shared" si="39"/>
        <v>125</v>
      </c>
      <c r="AM49" s="54">
        <f t="shared" si="39"/>
        <v>125</v>
      </c>
      <c r="AN49" s="37"/>
      <c r="AO49" s="37"/>
      <c r="AP49" s="37"/>
      <c r="AQ49" s="37"/>
    </row>
    <row r="50" spans="1:43" ht="17">
      <c r="A50" s="37" t="s">
        <v>107</v>
      </c>
      <c r="B50" s="54">
        <v>2000</v>
      </c>
      <c r="C50" s="60" t="s">
        <v>78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f t="shared" ref="P50:AM50" si="40">SUM($B$50/12)</f>
        <v>166.66666666666666</v>
      </c>
      <c r="Q50" s="54">
        <f t="shared" si="40"/>
        <v>166.66666666666666</v>
      </c>
      <c r="R50" s="54">
        <f t="shared" si="40"/>
        <v>166.66666666666666</v>
      </c>
      <c r="S50" s="54">
        <f t="shared" si="40"/>
        <v>166.66666666666666</v>
      </c>
      <c r="T50" s="54">
        <f t="shared" si="40"/>
        <v>166.66666666666666</v>
      </c>
      <c r="U50" s="54">
        <f t="shared" si="40"/>
        <v>166.66666666666666</v>
      </c>
      <c r="V50" s="54">
        <f t="shared" si="40"/>
        <v>166.66666666666666</v>
      </c>
      <c r="W50" s="54">
        <f t="shared" si="40"/>
        <v>166.66666666666666</v>
      </c>
      <c r="X50" s="54">
        <f t="shared" si="40"/>
        <v>166.66666666666666</v>
      </c>
      <c r="Y50" s="54">
        <f t="shared" si="40"/>
        <v>166.66666666666666</v>
      </c>
      <c r="Z50" s="54">
        <f t="shared" si="40"/>
        <v>166.66666666666666</v>
      </c>
      <c r="AA50" s="54">
        <f t="shared" si="40"/>
        <v>166.66666666666666</v>
      </c>
      <c r="AB50" s="54">
        <f t="shared" si="40"/>
        <v>166.66666666666666</v>
      </c>
      <c r="AC50" s="54">
        <f t="shared" si="40"/>
        <v>166.66666666666666</v>
      </c>
      <c r="AD50" s="54">
        <f t="shared" si="40"/>
        <v>166.66666666666666</v>
      </c>
      <c r="AE50" s="54">
        <f t="shared" si="40"/>
        <v>166.66666666666666</v>
      </c>
      <c r="AF50" s="54">
        <f t="shared" si="40"/>
        <v>166.66666666666666</v>
      </c>
      <c r="AG50" s="54">
        <f t="shared" si="40"/>
        <v>166.66666666666666</v>
      </c>
      <c r="AH50" s="54">
        <f t="shared" si="40"/>
        <v>166.66666666666666</v>
      </c>
      <c r="AI50" s="54">
        <f t="shared" si="40"/>
        <v>166.66666666666666</v>
      </c>
      <c r="AJ50" s="54">
        <f t="shared" si="40"/>
        <v>166.66666666666666</v>
      </c>
      <c r="AK50" s="54">
        <f t="shared" si="40"/>
        <v>166.66666666666666</v>
      </c>
      <c r="AL50" s="54">
        <f t="shared" si="40"/>
        <v>166.66666666666666</v>
      </c>
      <c r="AM50" s="54">
        <f t="shared" si="40"/>
        <v>166.66666666666666</v>
      </c>
      <c r="AN50" s="37"/>
      <c r="AO50" s="37"/>
      <c r="AP50" s="37"/>
      <c r="AQ50" s="37"/>
    </row>
    <row r="51" spans="1:43" ht="17">
      <c r="A51" s="37" t="s">
        <v>46</v>
      </c>
      <c r="B51" s="54">
        <v>1800</v>
      </c>
      <c r="C51" s="59"/>
      <c r="D51" s="54">
        <f>SUM($B$51/12)</f>
        <v>150</v>
      </c>
      <c r="E51" s="54">
        <f t="shared" ref="E51:AM51" si="41">SUM($B$51/12)</f>
        <v>150</v>
      </c>
      <c r="F51" s="54">
        <f t="shared" si="41"/>
        <v>150</v>
      </c>
      <c r="G51" s="54">
        <f t="shared" si="41"/>
        <v>150</v>
      </c>
      <c r="H51" s="54">
        <f t="shared" si="41"/>
        <v>150</v>
      </c>
      <c r="I51" s="54">
        <f t="shared" si="41"/>
        <v>150</v>
      </c>
      <c r="J51" s="54">
        <f t="shared" si="41"/>
        <v>150</v>
      </c>
      <c r="K51" s="54">
        <f t="shared" si="41"/>
        <v>150</v>
      </c>
      <c r="L51" s="54">
        <f t="shared" si="41"/>
        <v>150</v>
      </c>
      <c r="M51" s="54">
        <f t="shared" si="41"/>
        <v>150</v>
      </c>
      <c r="N51" s="54">
        <f t="shared" si="41"/>
        <v>150</v>
      </c>
      <c r="O51" s="54">
        <f t="shared" si="41"/>
        <v>150</v>
      </c>
      <c r="P51" s="54">
        <f t="shared" si="41"/>
        <v>150</v>
      </c>
      <c r="Q51" s="54">
        <f t="shared" si="41"/>
        <v>150</v>
      </c>
      <c r="R51" s="54">
        <f t="shared" si="41"/>
        <v>150</v>
      </c>
      <c r="S51" s="54">
        <f t="shared" si="41"/>
        <v>150</v>
      </c>
      <c r="T51" s="54">
        <f t="shared" si="41"/>
        <v>150</v>
      </c>
      <c r="U51" s="54">
        <f t="shared" si="41"/>
        <v>150</v>
      </c>
      <c r="V51" s="54">
        <f t="shared" si="41"/>
        <v>150</v>
      </c>
      <c r="W51" s="54">
        <f t="shared" si="41"/>
        <v>150</v>
      </c>
      <c r="X51" s="54">
        <f t="shared" si="41"/>
        <v>150</v>
      </c>
      <c r="Y51" s="54">
        <f t="shared" si="41"/>
        <v>150</v>
      </c>
      <c r="Z51" s="54">
        <f t="shared" si="41"/>
        <v>150</v>
      </c>
      <c r="AA51" s="54">
        <f t="shared" si="41"/>
        <v>150</v>
      </c>
      <c r="AB51" s="54">
        <f t="shared" si="41"/>
        <v>150</v>
      </c>
      <c r="AC51" s="54">
        <f t="shared" si="41"/>
        <v>150</v>
      </c>
      <c r="AD51" s="54">
        <f t="shared" si="41"/>
        <v>150</v>
      </c>
      <c r="AE51" s="54">
        <f t="shared" si="41"/>
        <v>150</v>
      </c>
      <c r="AF51" s="54">
        <f t="shared" si="41"/>
        <v>150</v>
      </c>
      <c r="AG51" s="54">
        <f t="shared" si="41"/>
        <v>150</v>
      </c>
      <c r="AH51" s="54">
        <f t="shared" si="41"/>
        <v>150</v>
      </c>
      <c r="AI51" s="54">
        <f t="shared" si="41"/>
        <v>150</v>
      </c>
      <c r="AJ51" s="54">
        <f t="shared" si="41"/>
        <v>150</v>
      </c>
      <c r="AK51" s="54">
        <f t="shared" si="41"/>
        <v>150</v>
      </c>
      <c r="AL51" s="54">
        <f t="shared" si="41"/>
        <v>150</v>
      </c>
      <c r="AM51" s="54">
        <f t="shared" si="41"/>
        <v>150</v>
      </c>
      <c r="AN51" s="37"/>
      <c r="AO51" s="37"/>
      <c r="AP51" s="37"/>
      <c r="AQ51" s="37"/>
    </row>
    <row r="52" spans="1:43" ht="17">
      <c r="A52" s="37" t="s">
        <v>59</v>
      </c>
      <c r="B52" s="61">
        <v>75000</v>
      </c>
      <c r="C52" s="60" t="s">
        <v>78</v>
      </c>
      <c r="D52" s="54">
        <f>SUM($B$52/12)</f>
        <v>6250</v>
      </c>
      <c r="E52" s="54">
        <f t="shared" ref="E52:O52" si="42">SUM($B$52/12)</f>
        <v>6250</v>
      </c>
      <c r="F52" s="54">
        <f t="shared" si="42"/>
        <v>6250</v>
      </c>
      <c r="G52" s="54">
        <f t="shared" si="42"/>
        <v>6250</v>
      </c>
      <c r="H52" s="54">
        <f t="shared" si="42"/>
        <v>6250</v>
      </c>
      <c r="I52" s="54">
        <f t="shared" si="42"/>
        <v>6250</v>
      </c>
      <c r="J52" s="54">
        <f t="shared" si="42"/>
        <v>6250</v>
      </c>
      <c r="K52" s="54">
        <f t="shared" si="42"/>
        <v>6250</v>
      </c>
      <c r="L52" s="54">
        <f t="shared" si="42"/>
        <v>6250</v>
      </c>
      <c r="M52" s="54">
        <f t="shared" si="42"/>
        <v>6250</v>
      </c>
      <c r="N52" s="54">
        <f t="shared" si="42"/>
        <v>6250</v>
      </c>
      <c r="O52" s="54">
        <f t="shared" si="42"/>
        <v>6250</v>
      </c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37"/>
      <c r="AO52" s="37"/>
      <c r="AP52" s="37"/>
      <c r="AQ52" s="37"/>
    </row>
    <row r="53" spans="1:43" ht="17">
      <c r="A53" s="37" t="s">
        <v>60</v>
      </c>
      <c r="B53" s="61">
        <v>75000</v>
      </c>
      <c r="C53" s="60" t="s">
        <v>78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>
        <f>SUM($B$53/12)</f>
        <v>6250</v>
      </c>
      <c r="Q53" s="54">
        <f t="shared" ref="Q53:AA53" si="43">SUM($B$53/12)</f>
        <v>6250</v>
      </c>
      <c r="R53" s="54">
        <f t="shared" si="43"/>
        <v>6250</v>
      </c>
      <c r="S53" s="54">
        <f t="shared" si="43"/>
        <v>6250</v>
      </c>
      <c r="T53" s="54">
        <f t="shared" si="43"/>
        <v>6250</v>
      </c>
      <c r="U53" s="54">
        <f t="shared" si="43"/>
        <v>6250</v>
      </c>
      <c r="V53" s="54">
        <f t="shared" si="43"/>
        <v>6250</v>
      </c>
      <c r="W53" s="54">
        <f t="shared" si="43"/>
        <v>6250</v>
      </c>
      <c r="X53" s="54">
        <f t="shared" si="43"/>
        <v>6250</v>
      </c>
      <c r="Y53" s="54">
        <f t="shared" si="43"/>
        <v>6250</v>
      </c>
      <c r="Z53" s="54">
        <f t="shared" si="43"/>
        <v>6250</v>
      </c>
      <c r="AA53" s="54">
        <f t="shared" si="43"/>
        <v>6250</v>
      </c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37"/>
      <c r="AO53" s="37"/>
      <c r="AP53" s="37"/>
      <c r="AQ53" s="37"/>
    </row>
    <row r="54" spans="1:43" ht="17">
      <c r="A54" s="37" t="s">
        <v>61</v>
      </c>
      <c r="B54" s="61">
        <v>75000</v>
      </c>
      <c r="C54" s="60" t="s">
        <v>78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>
        <f>$B$54/12</f>
        <v>6250</v>
      </c>
      <c r="AC54" s="54">
        <f t="shared" ref="AC54:AM54" si="44">$B$54/12</f>
        <v>6250</v>
      </c>
      <c r="AD54" s="54">
        <f t="shared" si="44"/>
        <v>6250</v>
      </c>
      <c r="AE54" s="54">
        <f t="shared" si="44"/>
        <v>6250</v>
      </c>
      <c r="AF54" s="54">
        <f t="shared" si="44"/>
        <v>6250</v>
      </c>
      <c r="AG54" s="54">
        <f t="shared" si="44"/>
        <v>6250</v>
      </c>
      <c r="AH54" s="54">
        <f t="shared" si="44"/>
        <v>6250</v>
      </c>
      <c r="AI54" s="54">
        <f t="shared" si="44"/>
        <v>6250</v>
      </c>
      <c r="AJ54" s="54">
        <f t="shared" si="44"/>
        <v>6250</v>
      </c>
      <c r="AK54" s="54">
        <f t="shared" si="44"/>
        <v>6250</v>
      </c>
      <c r="AL54" s="54">
        <f t="shared" si="44"/>
        <v>6250</v>
      </c>
      <c r="AM54" s="54">
        <f t="shared" si="44"/>
        <v>6250</v>
      </c>
      <c r="AN54" s="37"/>
      <c r="AO54" s="37"/>
      <c r="AP54" s="37"/>
      <c r="AQ54" s="37"/>
    </row>
    <row r="55" spans="1:43" ht="17">
      <c r="A55" s="37" t="s">
        <v>143</v>
      </c>
      <c r="B55" s="61">
        <v>50000</v>
      </c>
      <c r="C55" s="60" t="s">
        <v>78</v>
      </c>
      <c r="D55" s="54">
        <f>SUM($B$55/12)</f>
        <v>4166.666666666667</v>
      </c>
      <c r="E55" s="54">
        <f t="shared" ref="E55:O55" si="45">SUM($B$55/12)</f>
        <v>4166.666666666667</v>
      </c>
      <c r="F55" s="54">
        <f t="shared" si="45"/>
        <v>4166.666666666667</v>
      </c>
      <c r="G55" s="54">
        <f t="shared" si="45"/>
        <v>4166.666666666667</v>
      </c>
      <c r="H55" s="54">
        <f t="shared" si="45"/>
        <v>4166.666666666667</v>
      </c>
      <c r="I55" s="54">
        <f t="shared" si="45"/>
        <v>4166.666666666667</v>
      </c>
      <c r="J55" s="54">
        <f t="shared" si="45"/>
        <v>4166.666666666667</v>
      </c>
      <c r="K55" s="54">
        <f t="shared" si="45"/>
        <v>4166.666666666667</v>
      </c>
      <c r="L55" s="54">
        <f t="shared" si="45"/>
        <v>4166.666666666667</v>
      </c>
      <c r="M55" s="54">
        <f t="shared" si="45"/>
        <v>4166.666666666667</v>
      </c>
      <c r="N55" s="54">
        <f t="shared" si="45"/>
        <v>4166.666666666667</v>
      </c>
      <c r="O55" s="54">
        <f t="shared" si="45"/>
        <v>4166.666666666667</v>
      </c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37"/>
      <c r="AO55" s="37"/>
      <c r="AP55" s="37"/>
      <c r="AQ55" s="37"/>
    </row>
    <row r="56" spans="1:43" ht="17">
      <c r="A56" s="37" t="s">
        <v>144</v>
      </c>
      <c r="B56" s="61">
        <v>50000</v>
      </c>
      <c r="C56" s="60" t="s">
        <v>78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>
        <f>SUM($B$56/12)</f>
        <v>4166.666666666667</v>
      </c>
      <c r="Q56" s="54">
        <f t="shared" ref="Q56:AA56" si="46">SUM($B$56/12)</f>
        <v>4166.666666666667</v>
      </c>
      <c r="R56" s="54">
        <f t="shared" si="46"/>
        <v>4166.666666666667</v>
      </c>
      <c r="S56" s="54">
        <f t="shared" si="46"/>
        <v>4166.666666666667</v>
      </c>
      <c r="T56" s="54">
        <f t="shared" si="46"/>
        <v>4166.666666666667</v>
      </c>
      <c r="U56" s="54">
        <f t="shared" si="46"/>
        <v>4166.666666666667</v>
      </c>
      <c r="V56" s="54">
        <f t="shared" si="46"/>
        <v>4166.666666666667</v>
      </c>
      <c r="W56" s="54">
        <f t="shared" si="46"/>
        <v>4166.666666666667</v>
      </c>
      <c r="X56" s="54">
        <f t="shared" si="46"/>
        <v>4166.666666666667</v>
      </c>
      <c r="Y56" s="54">
        <f t="shared" si="46"/>
        <v>4166.666666666667</v>
      </c>
      <c r="Z56" s="54">
        <f t="shared" si="46"/>
        <v>4166.666666666667</v>
      </c>
      <c r="AA56" s="54">
        <f t="shared" si="46"/>
        <v>4166.666666666667</v>
      </c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37"/>
      <c r="AO56" s="37"/>
      <c r="AP56" s="37"/>
      <c r="AQ56" s="37"/>
    </row>
    <row r="57" spans="1:43" ht="17">
      <c r="A57" s="37" t="s">
        <v>145</v>
      </c>
      <c r="B57" s="61">
        <v>50000</v>
      </c>
      <c r="C57" s="60" t="s">
        <v>78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>
        <f>SUM($B$57/12)</f>
        <v>4166.666666666667</v>
      </c>
      <c r="AC57" s="54">
        <f t="shared" ref="AC57:AM57" si="47">SUM($B$57/12)</f>
        <v>4166.666666666667</v>
      </c>
      <c r="AD57" s="54">
        <f t="shared" si="47"/>
        <v>4166.666666666667</v>
      </c>
      <c r="AE57" s="54">
        <f t="shared" si="47"/>
        <v>4166.666666666667</v>
      </c>
      <c r="AF57" s="54">
        <f t="shared" si="47"/>
        <v>4166.666666666667</v>
      </c>
      <c r="AG57" s="54">
        <f t="shared" si="47"/>
        <v>4166.666666666667</v>
      </c>
      <c r="AH57" s="54">
        <f t="shared" si="47"/>
        <v>4166.666666666667</v>
      </c>
      <c r="AI57" s="54">
        <f t="shared" si="47"/>
        <v>4166.666666666667</v>
      </c>
      <c r="AJ57" s="54">
        <f t="shared" si="47"/>
        <v>4166.666666666667</v>
      </c>
      <c r="AK57" s="54">
        <f t="shared" si="47"/>
        <v>4166.666666666667</v>
      </c>
      <c r="AL57" s="54">
        <f t="shared" si="47"/>
        <v>4166.666666666667</v>
      </c>
      <c r="AM57" s="54">
        <f t="shared" si="47"/>
        <v>4166.666666666667</v>
      </c>
      <c r="AN57" s="37"/>
      <c r="AO57" s="37"/>
      <c r="AP57" s="37"/>
      <c r="AQ57" s="37"/>
    </row>
    <row r="58" spans="1:43" ht="17">
      <c r="A58" s="37" t="s">
        <v>47</v>
      </c>
      <c r="B58" s="54">
        <v>3500</v>
      </c>
      <c r="C58" s="59"/>
      <c r="D58" s="54">
        <f>SUM($B$58/12)</f>
        <v>291.66666666666669</v>
      </c>
      <c r="E58" s="54">
        <f t="shared" ref="E58:AM58" si="48">SUM($B$58/12)</f>
        <v>291.66666666666669</v>
      </c>
      <c r="F58" s="54">
        <f t="shared" si="48"/>
        <v>291.66666666666669</v>
      </c>
      <c r="G58" s="54">
        <f t="shared" si="48"/>
        <v>291.66666666666669</v>
      </c>
      <c r="H58" s="54">
        <f t="shared" si="48"/>
        <v>291.66666666666669</v>
      </c>
      <c r="I58" s="54">
        <f t="shared" si="48"/>
        <v>291.66666666666669</v>
      </c>
      <c r="J58" s="54">
        <f t="shared" si="48"/>
        <v>291.66666666666669</v>
      </c>
      <c r="K58" s="54">
        <f t="shared" si="48"/>
        <v>291.66666666666669</v>
      </c>
      <c r="L58" s="54">
        <f t="shared" si="48"/>
        <v>291.66666666666669</v>
      </c>
      <c r="M58" s="54">
        <f t="shared" si="48"/>
        <v>291.66666666666669</v>
      </c>
      <c r="N58" s="54">
        <f t="shared" si="48"/>
        <v>291.66666666666669</v>
      </c>
      <c r="O58" s="54">
        <f t="shared" si="48"/>
        <v>291.66666666666669</v>
      </c>
      <c r="P58" s="54">
        <f t="shared" si="48"/>
        <v>291.66666666666669</v>
      </c>
      <c r="Q58" s="54">
        <f t="shared" si="48"/>
        <v>291.66666666666669</v>
      </c>
      <c r="R58" s="54">
        <f t="shared" si="48"/>
        <v>291.66666666666669</v>
      </c>
      <c r="S58" s="54">
        <f t="shared" si="48"/>
        <v>291.66666666666669</v>
      </c>
      <c r="T58" s="54">
        <f t="shared" si="48"/>
        <v>291.66666666666669</v>
      </c>
      <c r="U58" s="54">
        <f t="shared" si="48"/>
        <v>291.66666666666669</v>
      </c>
      <c r="V58" s="54">
        <f t="shared" si="48"/>
        <v>291.66666666666669</v>
      </c>
      <c r="W58" s="54">
        <f t="shared" si="48"/>
        <v>291.66666666666669</v>
      </c>
      <c r="X58" s="54">
        <f t="shared" si="48"/>
        <v>291.66666666666669</v>
      </c>
      <c r="Y58" s="54">
        <f t="shared" si="48"/>
        <v>291.66666666666669</v>
      </c>
      <c r="Z58" s="54">
        <f t="shared" si="48"/>
        <v>291.66666666666669</v>
      </c>
      <c r="AA58" s="54">
        <f t="shared" si="48"/>
        <v>291.66666666666669</v>
      </c>
      <c r="AB58" s="54">
        <f t="shared" si="48"/>
        <v>291.66666666666669</v>
      </c>
      <c r="AC58" s="54">
        <f t="shared" si="48"/>
        <v>291.66666666666669</v>
      </c>
      <c r="AD58" s="54">
        <f t="shared" si="48"/>
        <v>291.66666666666669</v>
      </c>
      <c r="AE58" s="54">
        <f t="shared" si="48"/>
        <v>291.66666666666669</v>
      </c>
      <c r="AF58" s="54">
        <f t="shared" si="48"/>
        <v>291.66666666666669</v>
      </c>
      <c r="AG58" s="54">
        <f t="shared" si="48"/>
        <v>291.66666666666669</v>
      </c>
      <c r="AH58" s="54">
        <f t="shared" si="48"/>
        <v>291.66666666666669</v>
      </c>
      <c r="AI58" s="54">
        <f t="shared" si="48"/>
        <v>291.66666666666669</v>
      </c>
      <c r="AJ58" s="54">
        <f t="shared" si="48"/>
        <v>291.66666666666669</v>
      </c>
      <c r="AK58" s="54">
        <f t="shared" si="48"/>
        <v>291.66666666666669</v>
      </c>
      <c r="AL58" s="54">
        <f t="shared" si="48"/>
        <v>291.66666666666669</v>
      </c>
      <c r="AM58" s="54">
        <f t="shared" si="48"/>
        <v>291.66666666666669</v>
      </c>
      <c r="AN58" s="37"/>
      <c r="AO58" s="37"/>
      <c r="AP58" s="37"/>
      <c r="AQ58" s="37"/>
    </row>
    <row r="59" spans="1:43" ht="17">
      <c r="A59" s="37" t="s">
        <v>48</v>
      </c>
      <c r="B59" s="54">
        <v>400</v>
      </c>
      <c r="C59" s="59"/>
      <c r="D59" s="54">
        <f>SUM($B$59/12)</f>
        <v>33.333333333333336</v>
      </c>
      <c r="E59" s="54">
        <f t="shared" ref="E59:AM59" si="49">SUM($B$59/12)</f>
        <v>33.333333333333336</v>
      </c>
      <c r="F59" s="54">
        <f t="shared" si="49"/>
        <v>33.333333333333336</v>
      </c>
      <c r="G59" s="54">
        <f t="shared" si="49"/>
        <v>33.333333333333336</v>
      </c>
      <c r="H59" s="54">
        <f t="shared" si="49"/>
        <v>33.333333333333336</v>
      </c>
      <c r="I59" s="54">
        <f t="shared" si="49"/>
        <v>33.333333333333336</v>
      </c>
      <c r="J59" s="54">
        <f t="shared" si="49"/>
        <v>33.333333333333336</v>
      </c>
      <c r="K59" s="54">
        <f t="shared" si="49"/>
        <v>33.333333333333336</v>
      </c>
      <c r="L59" s="54">
        <f t="shared" si="49"/>
        <v>33.333333333333336</v>
      </c>
      <c r="M59" s="54">
        <f t="shared" si="49"/>
        <v>33.333333333333336</v>
      </c>
      <c r="N59" s="54">
        <f t="shared" si="49"/>
        <v>33.333333333333336</v>
      </c>
      <c r="O59" s="54">
        <f t="shared" si="49"/>
        <v>33.333333333333336</v>
      </c>
      <c r="P59" s="54">
        <f t="shared" si="49"/>
        <v>33.333333333333336</v>
      </c>
      <c r="Q59" s="54">
        <f t="shared" si="49"/>
        <v>33.333333333333336</v>
      </c>
      <c r="R59" s="54">
        <f t="shared" si="49"/>
        <v>33.333333333333336</v>
      </c>
      <c r="S59" s="54">
        <f t="shared" si="49"/>
        <v>33.333333333333336</v>
      </c>
      <c r="T59" s="54">
        <f t="shared" si="49"/>
        <v>33.333333333333336</v>
      </c>
      <c r="U59" s="54">
        <f t="shared" si="49"/>
        <v>33.333333333333336</v>
      </c>
      <c r="V59" s="54">
        <f t="shared" si="49"/>
        <v>33.333333333333336</v>
      </c>
      <c r="W59" s="54">
        <f t="shared" si="49"/>
        <v>33.333333333333336</v>
      </c>
      <c r="X59" s="54">
        <f t="shared" si="49"/>
        <v>33.333333333333336</v>
      </c>
      <c r="Y59" s="54">
        <f t="shared" si="49"/>
        <v>33.333333333333336</v>
      </c>
      <c r="Z59" s="54">
        <f t="shared" si="49"/>
        <v>33.333333333333336</v>
      </c>
      <c r="AA59" s="54">
        <f t="shared" si="49"/>
        <v>33.333333333333336</v>
      </c>
      <c r="AB59" s="54">
        <f t="shared" si="49"/>
        <v>33.333333333333336</v>
      </c>
      <c r="AC59" s="54">
        <f t="shared" si="49"/>
        <v>33.333333333333336</v>
      </c>
      <c r="AD59" s="54">
        <f t="shared" si="49"/>
        <v>33.333333333333336</v>
      </c>
      <c r="AE59" s="54">
        <f t="shared" si="49"/>
        <v>33.333333333333336</v>
      </c>
      <c r="AF59" s="54">
        <f t="shared" si="49"/>
        <v>33.333333333333336</v>
      </c>
      <c r="AG59" s="54">
        <f t="shared" si="49"/>
        <v>33.333333333333336</v>
      </c>
      <c r="AH59" s="54">
        <f t="shared" si="49"/>
        <v>33.333333333333336</v>
      </c>
      <c r="AI59" s="54">
        <f t="shared" si="49"/>
        <v>33.333333333333336</v>
      </c>
      <c r="AJ59" s="54">
        <f t="shared" si="49"/>
        <v>33.333333333333336</v>
      </c>
      <c r="AK59" s="54">
        <f t="shared" si="49"/>
        <v>33.333333333333336</v>
      </c>
      <c r="AL59" s="54">
        <f t="shared" si="49"/>
        <v>33.333333333333336</v>
      </c>
      <c r="AM59" s="54">
        <f t="shared" si="49"/>
        <v>33.333333333333336</v>
      </c>
      <c r="AN59" s="37"/>
      <c r="AO59" s="37"/>
      <c r="AP59" s="37"/>
      <c r="AQ59" s="37"/>
    </row>
    <row r="60" spans="1:43" ht="17">
      <c r="A60" s="37" t="s">
        <v>49</v>
      </c>
      <c r="B60" s="54">
        <v>3600</v>
      </c>
      <c r="C60" s="59"/>
      <c r="D60" s="54">
        <f>SUM($B$60/12)</f>
        <v>300</v>
      </c>
      <c r="E60" s="54">
        <f t="shared" ref="E60:AM60" si="50">SUM($B$60/12)</f>
        <v>300</v>
      </c>
      <c r="F60" s="54">
        <f t="shared" si="50"/>
        <v>300</v>
      </c>
      <c r="G60" s="54">
        <f t="shared" si="50"/>
        <v>300</v>
      </c>
      <c r="H60" s="54">
        <f t="shared" si="50"/>
        <v>300</v>
      </c>
      <c r="I60" s="54">
        <f t="shared" si="50"/>
        <v>300</v>
      </c>
      <c r="J60" s="54">
        <f t="shared" si="50"/>
        <v>300</v>
      </c>
      <c r="K60" s="54">
        <f t="shared" si="50"/>
        <v>300</v>
      </c>
      <c r="L60" s="54">
        <f t="shared" si="50"/>
        <v>300</v>
      </c>
      <c r="M60" s="54">
        <f t="shared" si="50"/>
        <v>300</v>
      </c>
      <c r="N60" s="54">
        <f t="shared" si="50"/>
        <v>300</v>
      </c>
      <c r="O60" s="54">
        <f t="shared" si="50"/>
        <v>300</v>
      </c>
      <c r="P60" s="54">
        <f t="shared" si="50"/>
        <v>300</v>
      </c>
      <c r="Q60" s="54">
        <f t="shared" si="50"/>
        <v>300</v>
      </c>
      <c r="R60" s="54">
        <f t="shared" si="50"/>
        <v>300</v>
      </c>
      <c r="S60" s="54">
        <f t="shared" si="50"/>
        <v>300</v>
      </c>
      <c r="T60" s="54">
        <f t="shared" si="50"/>
        <v>300</v>
      </c>
      <c r="U60" s="54">
        <f t="shared" si="50"/>
        <v>300</v>
      </c>
      <c r="V60" s="54">
        <f t="shared" si="50"/>
        <v>300</v>
      </c>
      <c r="W60" s="54">
        <f t="shared" si="50"/>
        <v>300</v>
      </c>
      <c r="X60" s="54">
        <f t="shared" si="50"/>
        <v>300</v>
      </c>
      <c r="Y60" s="54">
        <f t="shared" si="50"/>
        <v>300</v>
      </c>
      <c r="Z60" s="54">
        <f t="shared" si="50"/>
        <v>300</v>
      </c>
      <c r="AA60" s="54">
        <f t="shared" si="50"/>
        <v>300</v>
      </c>
      <c r="AB60" s="54">
        <f t="shared" si="50"/>
        <v>300</v>
      </c>
      <c r="AC60" s="54">
        <f t="shared" si="50"/>
        <v>300</v>
      </c>
      <c r="AD60" s="54">
        <f t="shared" si="50"/>
        <v>300</v>
      </c>
      <c r="AE60" s="54">
        <f t="shared" si="50"/>
        <v>300</v>
      </c>
      <c r="AF60" s="54">
        <f t="shared" si="50"/>
        <v>300</v>
      </c>
      <c r="AG60" s="54">
        <f t="shared" si="50"/>
        <v>300</v>
      </c>
      <c r="AH60" s="54">
        <f t="shared" si="50"/>
        <v>300</v>
      </c>
      <c r="AI60" s="54">
        <f t="shared" si="50"/>
        <v>300</v>
      </c>
      <c r="AJ60" s="54">
        <f t="shared" si="50"/>
        <v>300</v>
      </c>
      <c r="AK60" s="54">
        <f t="shared" si="50"/>
        <v>300</v>
      </c>
      <c r="AL60" s="54">
        <f t="shared" si="50"/>
        <v>300</v>
      </c>
      <c r="AM60" s="54">
        <f t="shared" si="50"/>
        <v>300</v>
      </c>
      <c r="AN60" s="37"/>
      <c r="AO60" s="37"/>
      <c r="AP60" s="37"/>
      <c r="AQ60" s="37"/>
    </row>
    <row r="61" spans="1:43" ht="17">
      <c r="A61" s="37" t="s">
        <v>88</v>
      </c>
      <c r="B61" s="54">
        <v>8500</v>
      </c>
      <c r="C61" s="60" t="s">
        <v>78</v>
      </c>
      <c r="D61" s="54">
        <f>SUM($B$61/12)</f>
        <v>708.33333333333337</v>
      </c>
      <c r="E61" s="54">
        <f t="shared" ref="E61:AM61" si="51">SUM($B$61/12)</f>
        <v>708.33333333333337</v>
      </c>
      <c r="F61" s="54">
        <f t="shared" si="51"/>
        <v>708.33333333333337</v>
      </c>
      <c r="G61" s="54">
        <f t="shared" si="51"/>
        <v>708.33333333333337</v>
      </c>
      <c r="H61" s="54">
        <f t="shared" si="51"/>
        <v>708.33333333333337</v>
      </c>
      <c r="I61" s="54">
        <f t="shared" si="51"/>
        <v>708.33333333333337</v>
      </c>
      <c r="J61" s="54">
        <f t="shared" si="51"/>
        <v>708.33333333333337</v>
      </c>
      <c r="K61" s="54">
        <f t="shared" si="51"/>
        <v>708.33333333333337</v>
      </c>
      <c r="L61" s="54">
        <f t="shared" si="51"/>
        <v>708.33333333333337</v>
      </c>
      <c r="M61" s="54">
        <f t="shared" si="51"/>
        <v>708.33333333333337</v>
      </c>
      <c r="N61" s="54">
        <f t="shared" si="51"/>
        <v>708.33333333333337</v>
      </c>
      <c r="O61" s="54">
        <f t="shared" si="51"/>
        <v>708.33333333333337</v>
      </c>
      <c r="P61" s="54">
        <f t="shared" si="51"/>
        <v>708.33333333333337</v>
      </c>
      <c r="Q61" s="54">
        <f t="shared" si="51"/>
        <v>708.33333333333337</v>
      </c>
      <c r="R61" s="54">
        <f t="shared" si="51"/>
        <v>708.33333333333337</v>
      </c>
      <c r="S61" s="54">
        <f t="shared" si="51"/>
        <v>708.33333333333337</v>
      </c>
      <c r="T61" s="54">
        <f t="shared" si="51"/>
        <v>708.33333333333337</v>
      </c>
      <c r="U61" s="54">
        <f t="shared" si="51"/>
        <v>708.33333333333337</v>
      </c>
      <c r="V61" s="54">
        <f t="shared" si="51"/>
        <v>708.33333333333337</v>
      </c>
      <c r="W61" s="54">
        <f t="shared" si="51"/>
        <v>708.33333333333337</v>
      </c>
      <c r="X61" s="54">
        <f t="shared" si="51"/>
        <v>708.33333333333337</v>
      </c>
      <c r="Y61" s="54">
        <f t="shared" si="51"/>
        <v>708.33333333333337</v>
      </c>
      <c r="Z61" s="54">
        <f t="shared" si="51"/>
        <v>708.33333333333337</v>
      </c>
      <c r="AA61" s="54">
        <f t="shared" si="51"/>
        <v>708.33333333333337</v>
      </c>
      <c r="AB61" s="54">
        <f t="shared" si="51"/>
        <v>708.33333333333337</v>
      </c>
      <c r="AC61" s="54">
        <f t="shared" si="51"/>
        <v>708.33333333333337</v>
      </c>
      <c r="AD61" s="54">
        <f t="shared" si="51"/>
        <v>708.33333333333337</v>
      </c>
      <c r="AE61" s="54">
        <f t="shared" si="51"/>
        <v>708.33333333333337</v>
      </c>
      <c r="AF61" s="54">
        <f t="shared" si="51"/>
        <v>708.33333333333337</v>
      </c>
      <c r="AG61" s="54">
        <f t="shared" si="51"/>
        <v>708.33333333333337</v>
      </c>
      <c r="AH61" s="54">
        <f t="shared" si="51"/>
        <v>708.33333333333337</v>
      </c>
      <c r="AI61" s="54">
        <f t="shared" si="51"/>
        <v>708.33333333333337</v>
      </c>
      <c r="AJ61" s="54">
        <f t="shared" si="51"/>
        <v>708.33333333333337</v>
      </c>
      <c r="AK61" s="54">
        <f t="shared" si="51"/>
        <v>708.33333333333337</v>
      </c>
      <c r="AL61" s="54">
        <f t="shared" si="51"/>
        <v>708.33333333333337</v>
      </c>
      <c r="AM61" s="54">
        <f t="shared" si="51"/>
        <v>708.33333333333337</v>
      </c>
      <c r="AN61" s="37"/>
      <c r="AO61" s="37"/>
      <c r="AP61" s="37"/>
      <c r="AQ61" s="37"/>
    </row>
    <row r="62" spans="1:43" ht="17">
      <c r="A62" s="37" t="s">
        <v>50</v>
      </c>
      <c r="B62" s="54">
        <v>7000</v>
      </c>
      <c r="C62" s="60" t="s">
        <v>78</v>
      </c>
      <c r="D62" s="54">
        <f>$B$62/12</f>
        <v>583.33333333333337</v>
      </c>
      <c r="E62" s="54">
        <f t="shared" ref="E62:AM62" si="52">$B$62/12</f>
        <v>583.33333333333337</v>
      </c>
      <c r="F62" s="54">
        <f t="shared" si="52"/>
        <v>583.33333333333337</v>
      </c>
      <c r="G62" s="54">
        <f t="shared" si="52"/>
        <v>583.33333333333337</v>
      </c>
      <c r="H62" s="54">
        <f t="shared" si="52"/>
        <v>583.33333333333337</v>
      </c>
      <c r="I62" s="54">
        <f t="shared" si="52"/>
        <v>583.33333333333337</v>
      </c>
      <c r="J62" s="54">
        <f t="shared" si="52"/>
        <v>583.33333333333337</v>
      </c>
      <c r="K62" s="54">
        <f t="shared" si="52"/>
        <v>583.33333333333337</v>
      </c>
      <c r="L62" s="54">
        <f t="shared" si="52"/>
        <v>583.33333333333337</v>
      </c>
      <c r="M62" s="54">
        <f t="shared" si="52"/>
        <v>583.33333333333337</v>
      </c>
      <c r="N62" s="54">
        <f t="shared" si="52"/>
        <v>583.33333333333337</v>
      </c>
      <c r="O62" s="54">
        <f t="shared" si="52"/>
        <v>583.33333333333337</v>
      </c>
      <c r="P62" s="54">
        <f t="shared" si="52"/>
        <v>583.33333333333337</v>
      </c>
      <c r="Q62" s="54">
        <f t="shared" si="52"/>
        <v>583.33333333333337</v>
      </c>
      <c r="R62" s="54">
        <f t="shared" si="52"/>
        <v>583.33333333333337</v>
      </c>
      <c r="S62" s="54">
        <f t="shared" si="52"/>
        <v>583.33333333333337</v>
      </c>
      <c r="T62" s="54">
        <f t="shared" si="52"/>
        <v>583.33333333333337</v>
      </c>
      <c r="U62" s="54">
        <f t="shared" si="52"/>
        <v>583.33333333333337</v>
      </c>
      <c r="V62" s="54">
        <f t="shared" si="52"/>
        <v>583.33333333333337</v>
      </c>
      <c r="W62" s="54">
        <f t="shared" si="52"/>
        <v>583.33333333333337</v>
      </c>
      <c r="X62" s="54">
        <f t="shared" si="52"/>
        <v>583.33333333333337</v>
      </c>
      <c r="Y62" s="54">
        <f t="shared" si="52"/>
        <v>583.33333333333337</v>
      </c>
      <c r="Z62" s="54">
        <f t="shared" si="52"/>
        <v>583.33333333333337</v>
      </c>
      <c r="AA62" s="54">
        <f t="shared" si="52"/>
        <v>583.33333333333337</v>
      </c>
      <c r="AB62" s="54">
        <f t="shared" si="52"/>
        <v>583.33333333333337</v>
      </c>
      <c r="AC62" s="54">
        <f t="shared" si="52"/>
        <v>583.33333333333337</v>
      </c>
      <c r="AD62" s="54">
        <f t="shared" si="52"/>
        <v>583.33333333333337</v>
      </c>
      <c r="AE62" s="54">
        <f t="shared" si="52"/>
        <v>583.33333333333337</v>
      </c>
      <c r="AF62" s="54">
        <f t="shared" si="52"/>
        <v>583.33333333333337</v>
      </c>
      <c r="AG62" s="54">
        <f t="shared" si="52"/>
        <v>583.33333333333337</v>
      </c>
      <c r="AH62" s="54">
        <f t="shared" si="52"/>
        <v>583.33333333333337</v>
      </c>
      <c r="AI62" s="54">
        <f t="shared" si="52"/>
        <v>583.33333333333337</v>
      </c>
      <c r="AJ62" s="54">
        <f t="shared" si="52"/>
        <v>583.33333333333337</v>
      </c>
      <c r="AK62" s="54">
        <f t="shared" si="52"/>
        <v>583.33333333333337</v>
      </c>
      <c r="AL62" s="54">
        <f t="shared" si="52"/>
        <v>583.33333333333337</v>
      </c>
      <c r="AM62" s="54">
        <f t="shared" si="52"/>
        <v>583.33333333333337</v>
      </c>
      <c r="AN62" s="37"/>
      <c r="AO62" s="37"/>
      <c r="AP62" s="37"/>
      <c r="AQ62" s="37"/>
    </row>
    <row r="63" spans="1:43" ht="17">
      <c r="A63" s="37" t="s">
        <v>54</v>
      </c>
      <c r="B63" s="54">
        <v>1650</v>
      </c>
      <c r="C63" s="59"/>
      <c r="D63" s="54">
        <f>SUM($B$63/12)</f>
        <v>137.5</v>
      </c>
      <c r="E63" s="54">
        <f t="shared" ref="E63:AM63" si="53">SUM($B$63/12)</f>
        <v>137.5</v>
      </c>
      <c r="F63" s="54">
        <f t="shared" si="53"/>
        <v>137.5</v>
      </c>
      <c r="G63" s="54">
        <f t="shared" si="53"/>
        <v>137.5</v>
      </c>
      <c r="H63" s="54">
        <f t="shared" si="53"/>
        <v>137.5</v>
      </c>
      <c r="I63" s="54">
        <f t="shared" si="53"/>
        <v>137.5</v>
      </c>
      <c r="J63" s="54">
        <f t="shared" si="53"/>
        <v>137.5</v>
      </c>
      <c r="K63" s="54">
        <f t="shared" si="53"/>
        <v>137.5</v>
      </c>
      <c r="L63" s="54">
        <f t="shared" si="53"/>
        <v>137.5</v>
      </c>
      <c r="M63" s="54">
        <f t="shared" si="53"/>
        <v>137.5</v>
      </c>
      <c r="N63" s="54">
        <f t="shared" si="53"/>
        <v>137.5</v>
      </c>
      <c r="O63" s="54">
        <f t="shared" si="53"/>
        <v>137.5</v>
      </c>
      <c r="P63" s="54">
        <f t="shared" si="53"/>
        <v>137.5</v>
      </c>
      <c r="Q63" s="54">
        <f t="shared" si="53"/>
        <v>137.5</v>
      </c>
      <c r="R63" s="54">
        <f t="shared" si="53"/>
        <v>137.5</v>
      </c>
      <c r="S63" s="54">
        <f t="shared" si="53"/>
        <v>137.5</v>
      </c>
      <c r="T63" s="54">
        <f t="shared" si="53"/>
        <v>137.5</v>
      </c>
      <c r="U63" s="54">
        <f t="shared" si="53"/>
        <v>137.5</v>
      </c>
      <c r="V63" s="54">
        <f t="shared" si="53"/>
        <v>137.5</v>
      </c>
      <c r="W63" s="54">
        <f t="shared" si="53"/>
        <v>137.5</v>
      </c>
      <c r="X63" s="54">
        <f t="shared" si="53"/>
        <v>137.5</v>
      </c>
      <c r="Y63" s="54">
        <f t="shared" si="53"/>
        <v>137.5</v>
      </c>
      <c r="Z63" s="54">
        <f t="shared" si="53"/>
        <v>137.5</v>
      </c>
      <c r="AA63" s="54">
        <f t="shared" si="53"/>
        <v>137.5</v>
      </c>
      <c r="AB63" s="54">
        <f t="shared" si="53"/>
        <v>137.5</v>
      </c>
      <c r="AC63" s="54">
        <f t="shared" si="53"/>
        <v>137.5</v>
      </c>
      <c r="AD63" s="54">
        <f t="shared" si="53"/>
        <v>137.5</v>
      </c>
      <c r="AE63" s="54">
        <f t="shared" si="53"/>
        <v>137.5</v>
      </c>
      <c r="AF63" s="54">
        <f t="shared" si="53"/>
        <v>137.5</v>
      </c>
      <c r="AG63" s="54">
        <f t="shared" si="53"/>
        <v>137.5</v>
      </c>
      <c r="AH63" s="54">
        <f t="shared" si="53"/>
        <v>137.5</v>
      </c>
      <c r="AI63" s="54">
        <f t="shared" si="53"/>
        <v>137.5</v>
      </c>
      <c r="AJ63" s="54">
        <f t="shared" si="53"/>
        <v>137.5</v>
      </c>
      <c r="AK63" s="54">
        <f t="shared" si="53"/>
        <v>137.5</v>
      </c>
      <c r="AL63" s="54">
        <f t="shared" si="53"/>
        <v>137.5</v>
      </c>
      <c r="AM63" s="54">
        <f t="shared" si="53"/>
        <v>137.5</v>
      </c>
      <c r="AN63" s="37"/>
      <c r="AO63" s="37"/>
      <c r="AP63" s="37"/>
      <c r="AQ63" s="37"/>
    </row>
    <row r="64" spans="1:43" ht="17">
      <c r="A64" s="37" t="s">
        <v>51</v>
      </c>
      <c r="B64" s="54">
        <v>1000</v>
      </c>
      <c r="C64" s="59"/>
      <c r="D64" s="54">
        <f>SUM($B$64/12)</f>
        <v>83.333333333333329</v>
      </c>
      <c r="E64" s="54">
        <f t="shared" ref="E64:AM64" si="54">SUM($B$64/12)</f>
        <v>83.333333333333329</v>
      </c>
      <c r="F64" s="54">
        <f t="shared" si="54"/>
        <v>83.333333333333329</v>
      </c>
      <c r="G64" s="54">
        <f t="shared" si="54"/>
        <v>83.333333333333329</v>
      </c>
      <c r="H64" s="54">
        <f t="shared" si="54"/>
        <v>83.333333333333329</v>
      </c>
      <c r="I64" s="54">
        <f t="shared" si="54"/>
        <v>83.333333333333329</v>
      </c>
      <c r="J64" s="54">
        <f t="shared" si="54"/>
        <v>83.333333333333329</v>
      </c>
      <c r="K64" s="54">
        <f t="shared" si="54"/>
        <v>83.333333333333329</v>
      </c>
      <c r="L64" s="54">
        <f t="shared" si="54"/>
        <v>83.333333333333329</v>
      </c>
      <c r="M64" s="54">
        <f t="shared" si="54"/>
        <v>83.333333333333329</v>
      </c>
      <c r="N64" s="54">
        <f t="shared" si="54"/>
        <v>83.333333333333329</v>
      </c>
      <c r="O64" s="54">
        <f t="shared" si="54"/>
        <v>83.333333333333329</v>
      </c>
      <c r="P64" s="54">
        <f t="shared" si="54"/>
        <v>83.333333333333329</v>
      </c>
      <c r="Q64" s="54">
        <f t="shared" si="54"/>
        <v>83.333333333333329</v>
      </c>
      <c r="R64" s="54">
        <f t="shared" si="54"/>
        <v>83.333333333333329</v>
      </c>
      <c r="S64" s="54">
        <f t="shared" si="54"/>
        <v>83.333333333333329</v>
      </c>
      <c r="T64" s="54">
        <f t="shared" si="54"/>
        <v>83.333333333333329</v>
      </c>
      <c r="U64" s="54">
        <f t="shared" si="54"/>
        <v>83.333333333333329</v>
      </c>
      <c r="V64" s="54">
        <f t="shared" si="54"/>
        <v>83.333333333333329</v>
      </c>
      <c r="W64" s="54">
        <f t="shared" si="54"/>
        <v>83.333333333333329</v>
      </c>
      <c r="X64" s="54">
        <f t="shared" si="54"/>
        <v>83.333333333333329</v>
      </c>
      <c r="Y64" s="54">
        <f t="shared" si="54"/>
        <v>83.333333333333329</v>
      </c>
      <c r="Z64" s="54">
        <f t="shared" si="54"/>
        <v>83.333333333333329</v>
      </c>
      <c r="AA64" s="54">
        <f t="shared" si="54"/>
        <v>83.333333333333329</v>
      </c>
      <c r="AB64" s="54">
        <f t="shared" si="54"/>
        <v>83.333333333333329</v>
      </c>
      <c r="AC64" s="54">
        <f t="shared" si="54"/>
        <v>83.333333333333329</v>
      </c>
      <c r="AD64" s="54">
        <f t="shared" si="54"/>
        <v>83.333333333333329</v>
      </c>
      <c r="AE64" s="54">
        <f t="shared" si="54"/>
        <v>83.333333333333329</v>
      </c>
      <c r="AF64" s="54">
        <f t="shared" si="54"/>
        <v>83.333333333333329</v>
      </c>
      <c r="AG64" s="54">
        <f t="shared" si="54"/>
        <v>83.333333333333329</v>
      </c>
      <c r="AH64" s="54">
        <f t="shared" si="54"/>
        <v>83.333333333333329</v>
      </c>
      <c r="AI64" s="54">
        <f t="shared" si="54"/>
        <v>83.333333333333329</v>
      </c>
      <c r="AJ64" s="54">
        <f t="shared" si="54"/>
        <v>83.333333333333329</v>
      </c>
      <c r="AK64" s="54">
        <f t="shared" si="54"/>
        <v>83.333333333333329</v>
      </c>
      <c r="AL64" s="54">
        <f t="shared" si="54"/>
        <v>83.333333333333329</v>
      </c>
      <c r="AM64" s="54">
        <f t="shared" si="54"/>
        <v>83.333333333333329</v>
      </c>
      <c r="AN64" s="37"/>
      <c r="AO64" s="37"/>
      <c r="AP64" s="37"/>
      <c r="AQ64" s="37"/>
    </row>
    <row r="65" spans="1:46" ht="17">
      <c r="A65" s="37" t="s">
        <v>52</v>
      </c>
      <c r="B65" s="54">
        <v>250</v>
      </c>
      <c r="C65" s="59"/>
      <c r="D65" s="54">
        <f>SUM($B$65/12)</f>
        <v>20.833333333333332</v>
      </c>
      <c r="E65" s="54">
        <f t="shared" ref="E65:AM65" si="55">SUM($B$65/12)</f>
        <v>20.833333333333332</v>
      </c>
      <c r="F65" s="54">
        <f t="shared" si="55"/>
        <v>20.833333333333332</v>
      </c>
      <c r="G65" s="54">
        <f t="shared" si="55"/>
        <v>20.833333333333332</v>
      </c>
      <c r="H65" s="54">
        <f t="shared" si="55"/>
        <v>20.833333333333332</v>
      </c>
      <c r="I65" s="54">
        <f t="shared" si="55"/>
        <v>20.833333333333332</v>
      </c>
      <c r="J65" s="54">
        <f t="shared" si="55"/>
        <v>20.833333333333332</v>
      </c>
      <c r="K65" s="54">
        <f t="shared" si="55"/>
        <v>20.833333333333332</v>
      </c>
      <c r="L65" s="54">
        <f t="shared" si="55"/>
        <v>20.833333333333332</v>
      </c>
      <c r="M65" s="54">
        <f t="shared" si="55"/>
        <v>20.833333333333332</v>
      </c>
      <c r="N65" s="54">
        <f t="shared" si="55"/>
        <v>20.833333333333332</v>
      </c>
      <c r="O65" s="54">
        <f t="shared" si="55"/>
        <v>20.833333333333332</v>
      </c>
      <c r="P65" s="54">
        <f t="shared" si="55"/>
        <v>20.833333333333332</v>
      </c>
      <c r="Q65" s="54">
        <f t="shared" si="55"/>
        <v>20.833333333333332</v>
      </c>
      <c r="R65" s="54">
        <f t="shared" si="55"/>
        <v>20.833333333333332</v>
      </c>
      <c r="S65" s="54">
        <f t="shared" si="55"/>
        <v>20.833333333333332</v>
      </c>
      <c r="T65" s="54">
        <f t="shared" si="55"/>
        <v>20.833333333333332</v>
      </c>
      <c r="U65" s="54">
        <f t="shared" si="55"/>
        <v>20.833333333333332</v>
      </c>
      <c r="V65" s="54">
        <f t="shared" si="55"/>
        <v>20.833333333333332</v>
      </c>
      <c r="W65" s="54">
        <f t="shared" si="55"/>
        <v>20.833333333333332</v>
      </c>
      <c r="X65" s="54">
        <f t="shared" si="55"/>
        <v>20.833333333333332</v>
      </c>
      <c r="Y65" s="54">
        <f t="shared" si="55"/>
        <v>20.833333333333332</v>
      </c>
      <c r="Z65" s="54">
        <f t="shared" si="55"/>
        <v>20.833333333333332</v>
      </c>
      <c r="AA65" s="54">
        <f t="shared" si="55"/>
        <v>20.833333333333332</v>
      </c>
      <c r="AB65" s="54">
        <f t="shared" si="55"/>
        <v>20.833333333333332</v>
      </c>
      <c r="AC65" s="54">
        <f t="shared" si="55"/>
        <v>20.833333333333332</v>
      </c>
      <c r="AD65" s="54">
        <f t="shared" si="55"/>
        <v>20.833333333333332</v>
      </c>
      <c r="AE65" s="54">
        <f t="shared" si="55"/>
        <v>20.833333333333332</v>
      </c>
      <c r="AF65" s="54">
        <f t="shared" si="55"/>
        <v>20.833333333333332</v>
      </c>
      <c r="AG65" s="54">
        <f t="shared" si="55"/>
        <v>20.833333333333332</v>
      </c>
      <c r="AH65" s="54">
        <f t="shared" si="55"/>
        <v>20.833333333333332</v>
      </c>
      <c r="AI65" s="54">
        <f t="shared" si="55"/>
        <v>20.833333333333332</v>
      </c>
      <c r="AJ65" s="54">
        <f t="shared" si="55"/>
        <v>20.833333333333332</v>
      </c>
      <c r="AK65" s="54">
        <f t="shared" si="55"/>
        <v>20.833333333333332</v>
      </c>
      <c r="AL65" s="54">
        <f t="shared" si="55"/>
        <v>20.833333333333332</v>
      </c>
      <c r="AM65" s="54">
        <f t="shared" si="55"/>
        <v>20.833333333333332</v>
      </c>
      <c r="AN65" s="37"/>
      <c r="AO65" s="37"/>
      <c r="AP65" s="37"/>
      <c r="AQ65" s="37"/>
    </row>
    <row r="66" spans="1:46" ht="17">
      <c r="A66" s="37" t="s">
        <v>53</v>
      </c>
      <c r="B66" s="54">
        <v>2000</v>
      </c>
      <c r="C66" s="59"/>
      <c r="D66" s="54">
        <f>SUM($B$66/12)</f>
        <v>166.66666666666666</v>
      </c>
      <c r="E66" s="54">
        <f t="shared" ref="E66:AM66" si="56">SUM($B$66/12)</f>
        <v>166.66666666666666</v>
      </c>
      <c r="F66" s="54">
        <f t="shared" si="56"/>
        <v>166.66666666666666</v>
      </c>
      <c r="G66" s="54">
        <f t="shared" si="56"/>
        <v>166.66666666666666</v>
      </c>
      <c r="H66" s="54">
        <f t="shared" si="56"/>
        <v>166.66666666666666</v>
      </c>
      <c r="I66" s="54">
        <f t="shared" si="56"/>
        <v>166.66666666666666</v>
      </c>
      <c r="J66" s="54">
        <f t="shared" si="56"/>
        <v>166.66666666666666</v>
      </c>
      <c r="K66" s="54">
        <f t="shared" si="56"/>
        <v>166.66666666666666</v>
      </c>
      <c r="L66" s="54">
        <f t="shared" si="56"/>
        <v>166.66666666666666</v>
      </c>
      <c r="M66" s="54">
        <f t="shared" si="56"/>
        <v>166.66666666666666</v>
      </c>
      <c r="N66" s="54">
        <f t="shared" si="56"/>
        <v>166.66666666666666</v>
      </c>
      <c r="O66" s="54">
        <f t="shared" si="56"/>
        <v>166.66666666666666</v>
      </c>
      <c r="P66" s="54">
        <f t="shared" si="56"/>
        <v>166.66666666666666</v>
      </c>
      <c r="Q66" s="54">
        <f t="shared" si="56"/>
        <v>166.66666666666666</v>
      </c>
      <c r="R66" s="54">
        <f t="shared" si="56"/>
        <v>166.66666666666666</v>
      </c>
      <c r="S66" s="54">
        <f t="shared" si="56"/>
        <v>166.66666666666666</v>
      </c>
      <c r="T66" s="54">
        <f t="shared" si="56"/>
        <v>166.66666666666666</v>
      </c>
      <c r="U66" s="54">
        <f t="shared" si="56"/>
        <v>166.66666666666666</v>
      </c>
      <c r="V66" s="54">
        <f t="shared" si="56"/>
        <v>166.66666666666666</v>
      </c>
      <c r="W66" s="54">
        <f t="shared" si="56"/>
        <v>166.66666666666666</v>
      </c>
      <c r="X66" s="54">
        <f t="shared" si="56"/>
        <v>166.66666666666666</v>
      </c>
      <c r="Y66" s="54">
        <f t="shared" si="56"/>
        <v>166.66666666666666</v>
      </c>
      <c r="Z66" s="54">
        <f t="shared" si="56"/>
        <v>166.66666666666666</v>
      </c>
      <c r="AA66" s="54">
        <f t="shared" si="56"/>
        <v>166.66666666666666</v>
      </c>
      <c r="AB66" s="54">
        <f t="shared" si="56"/>
        <v>166.66666666666666</v>
      </c>
      <c r="AC66" s="54">
        <f t="shared" si="56"/>
        <v>166.66666666666666</v>
      </c>
      <c r="AD66" s="54">
        <f t="shared" si="56"/>
        <v>166.66666666666666</v>
      </c>
      <c r="AE66" s="54">
        <f t="shared" si="56"/>
        <v>166.66666666666666</v>
      </c>
      <c r="AF66" s="54">
        <f t="shared" si="56"/>
        <v>166.66666666666666</v>
      </c>
      <c r="AG66" s="54">
        <f t="shared" si="56"/>
        <v>166.66666666666666</v>
      </c>
      <c r="AH66" s="54">
        <f t="shared" si="56"/>
        <v>166.66666666666666</v>
      </c>
      <c r="AI66" s="54">
        <f t="shared" si="56"/>
        <v>166.66666666666666</v>
      </c>
      <c r="AJ66" s="54">
        <f t="shared" si="56"/>
        <v>166.66666666666666</v>
      </c>
      <c r="AK66" s="54">
        <f t="shared" si="56"/>
        <v>166.66666666666666</v>
      </c>
      <c r="AL66" s="54">
        <f t="shared" si="56"/>
        <v>166.66666666666666</v>
      </c>
      <c r="AM66" s="54">
        <f t="shared" si="56"/>
        <v>166.66666666666666</v>
      </c>
      <c r="AN66" s="37"/>
      <c r="AO66" s="37"/>
      <c r="AP66" s="37"/>
      <c r="AQ66" s="37"/>
    </row>
    <row r="67" spans="1:46" ht="17">
      <c r="A67" s="37" t="s">
        <v>87</v>
      </c>
      <c r="B67" s="54">
        <v>5000</v>
      </c>
      <c r="C67" s="60" t="s">
        <v>78</v>
      </c>
      <c r="D67" s="54">
        <f>SUM($B$67/12)</f>
        <v>416.66666666666669</v>
      </c>
      <c r="E67" s="54">
        <f t="shared" ref="E67:AM67" si="57">SUM($B$67/12)</f>
        <v>416.66666666666669</v>
      </c>
      <c r="F67" s="54">
        <f t="shared" si="57"/>
        <v>416.66666666666669</v>
      </c>
      <c r="G67" s="54">
        <f t="shared" si="57"/>
        <v>416.66666666666669</v>
      </c>
      <c r="H67" s="54">
        <f t="shared" si="57"/>
        <v>416.66666666666669</v>
      </c>
      <c r="I67" s="54">
        <f t="shared" si="57"/>
        <v>416.66666666666669</v>
      </c>
      <c r="J67" s="54">
        <f t="shared" si="57"/>
        <v>416.66666666666669</v>
      </c>
      <c r="K67" s="54">
        <f t="shared" si="57"/>
        <v>416.66666666666669</v>
      </c>
      <c r="L67" s="54">
        <f t="shared" si="57"/>
        <v>416.66666666666669</v>
      </c>
      <c r="M67" s="54">
        <f t="shared" si="57"/>
        <v>416.66666666666669</v>
      </c>
      <c r="N67" s="54">
        <f t="shared" si="57"/>
        <v>416.66666666666669</v>
      </c>
      <c r="O67" s="54">
        <f t="shared" si="57"/>
        <v>416.66666666666669</v>
      </c>
      <c r="P67" s="54">
        <f t="shared" si="57"/>
        <v>416.66666666666669</v>
      </c>
      <c r="Q67" s="54">
        <f t="shared" si="57"/>
        <v>416.66666666666669</v>
      </c>
      <c r="R67" s="54">
        <f t="shared" si="57"/>
        <v>416.66666666666669</v>
      </c>
      <c r="S67" s="54">
        <f t="shared" si="57"/>
        <v>416.66666666666669</v>
      </c>
      <c r="T67" s="54">
        <f t="shared" si="57"/>
        <v>416.66666666666669</v>
      </c>
      <c r="U67" s="54">
        <f t="shared" si="57"/>
        <v>416.66666666666669</v>
      </c>
      <c r="V67" s="54">
        <f t="shared" si="57"/>
        <v>416.66666666666669</v>
      </c>
      <c r="W67" s="54">
        <f t="shared" si="57"/>
        <v>416.66666666666669</v>
      </c>
      <c r="X67" s="54">
        <f t="shared" si="57"/>
        <v>416.66666666666669</v>
      </c>
      <c r="Y67" s="54">
        <f t="shared" si="57"/>
        <v>416.66666666666669</v>
      </c>
      <c r="Z67" s="54">
        <f t="shared" si="57"/>
        <v>416.66666666666669</v>
      </c>
      <c r="AA67" s="54">
        <f t="shared" si="57"/>
        <v>416.66666666666669</v>
      </c>
      <c r="AB67" s="54">
        <f t="shared" si="57"/>
        <v>416.66666666666669</v>
      </c>
      <c r="AC67" s="54">
        <f t="shared" si="57"/>
        <v>416.66666666666669</v>
      </c>
      <c r="AD67" s="54">
        <f t="shared" si="57"/>
        <v>416.66666666666669</v>
      </c>
      <c r="AE67" s="54">
        <f t="shared" si="57"/>
        <v>416.66666666666669</v>
      </c>
      <c r="AF67" s="54">
        <f t="shared" si="57"/>
        <v>416.66666666666669</v>
      </c>
      <c r="AG67" s="54">
        <f t="shared" si="57"/>
        <v>416.66666666666669</v>
      </c>
      <c r="AH67" s="54">
        <f t="shared" si="57"/>
        <v>416.66666666666669</v>
      </c>
      <c r="AI67" s="54">
        <f t="shared" si="57"/>
        <v>416.66666666666669</v>
      </c>
      <c r="AJ67" s="54">
        <f t="shared" si="57"/>
        <v>416.66666666666669</v>
      </c>
      <c r="AK67" s="54">
        <f t="shared" si="57"/>
        <v>416.66666666666669</v>
      </c>
      <c r="AL67" s="54">
        <f t="shared" si="57"/>
        <v>416.66666666666669</v>
      </c>
      <c r="AM67" s="54">
        <f t="shared" si="57"/>
        <v>416.66666666666669</v>
      </c>
      <c r="AN67" s="37"/>
      <c r="AO67" s="37"/>
      <c r="AP67" s="37"/>
      <c r="AQ67" s="37"/>
    </row>
    <row r="68" spans="1:46" ht="17">
      <c r="A68" s="37" t="s">
        <v>108</v>
      </c>
      <c r="B68" s="54">
        <v>0</v>
      </c>
      <c r="C68" s="59"/>
      <c r="D68" s="54">
        <f t="shared" ref="D68:O68" si="58">SUM((D52+D55)*1.81%)</f>
        <v>188.54166666666671</v>
      </c>
      <c r="E68" s="54">
        <f t="shared" si="58"/>
        <v>188.54166666666671</v>
      </c>
      <c r="F68" s="54">
        <f t="shared" si="58"/>
        <v>188.54166666666671</v>
      </c>
      <c r="G68" s="54">
        <f t="shared" si="58"/>
        <v>188.54166666666671</v>
      </c>
      <c r="H68" s="54">
        <f t="shared" si="58"/>
        <v>188.54166666666671</v>
      </c>
      <c r="I68" s="54">
        <f t="shared" si="58"/>
        <v>188.54166666666671</v>
      </c>
      <c r="J68" s="54">
        <f t="shared" si="58"/>
        <v>188.54166666666671</v>
      </c>
      <c r="K68" s="54">
        <f t="shared" si="58"/>
        <v>188.54166666666671</v>
      </c>
      <c r="L68" s="54">
        <f t="shared" si="58"/>
        <v>188.54166666666671</v>
      </c>
      <c r="M68" s="54">
        <f t="shared" si="58"/>
        <v>188.54166666666671</v>
      </c>
      <c r="N68" s="54">
        <f t="shared" si="58"/>
        <v>188.54166666666671</v>
      </c>
      <c r="O68" s="54">
        <f t="shared" si="58"/>
        <v>188.54166666666671</v>
      </c>
      <c r="P68" s="54">
        <f t="shared" ref="P68:AA68" si="59">SUM((P53+P56)*1.81%)</f>
        <v>188.54166666666671</v>
      </c>
      <c r="Q68" s="54">
        <f t="shared" si="59"/>
        <v>188.54166666666671</v>
      </c>
      <c r="R68" s="54">
        <f t="shared" si="59"/>
        <v>188.54166666666671</v>
      </c>
      <c r="S68" s="54">
        <f t="shared" si="59"/>
        <v>188.54166666666671</v>
      </c>
      <c r="T68" s="54">
        <f t="shared" si="59"/>
        <v>188.54166666666671</v>
      </c>
      <c r="U68" s="54">
        <f t="shared" si="59"/>
        <v>188.54166666666671</v>
      </c>
      <c r="V68" s="54">
        <f t="shared" si="59"/>
        <v>188.54166666666671</v>
      </c>
      <c r="W68" s="54">
        <f t="shared" si="59"/>
        <v>188.54166666666671</v>
      </c>
      <c r="X68" s="54">
        <f t="shared" si="59"/>
        <v>188.54166666666671</v>
      </c>
      <c r="Y68" s="54">
        <f t="shared" si="59"/>
        <v>188.54166666666671</v>
      </c>
      <c r="Z68" s="54">
        <f t="shared" si="59"/>
        <v>188.54166666666671</v>
      </c>
      <c r="AA68" s="54">
        <f t="shared" si="59"/>
        <v>188.54166666666671</v>
      </c>
      <c r="AB68" s="54">
        <f t="shared" ref="AB68:AM68" si="60">SUM((AB54+AB57)*1.81%)</f>
        <v>188.54166666666671</v>
      </c>
      <c r="AC68" s="54">
        <f t="shared" si="60"/>
        <v>188.54166666666671</v>
      </c>
      <c r="AD68" s="54">
        <f t="shared" si="60"/>
        <v>188.54166666666671</v>
      </c>
      <c r="AE68" s="54">
        <f t="shared" si="60"/>
        <v>188.54166666666671</v>
      </c>
      <c r="AF68" s="54">
        <f t="shared" si="60"/>
        <v>188.54166666666671</v>
      </c>
      <c r="AG68" s="54">
        <f t="shared" si="60"/>
        <v>188.54166666666671</v>
      </c>
      <c r="AH68" s="54">
        <f t="shared" si="60"/>
        <v>188.54166666666671</v>
      </c>
      <c r="AI68" s="54">
        <f t="shared" si="60"/>
        <v>188.54166666666671</v>
      </c>
      <c r="AJ68" s="54">
        <f t="shared" si="60"/>
        <v>188.54166666666671</v>
      </c>
      <c r="AK68" s="54">
        <f t="shared" si="60"/>
        <v>188.54166666666671</v>
      </c>
      <c r="AL68" s="54">
        <f t="shared" si="60"/>
        <v>188.54166666666671</v>
      </c>
      <c r="AM68" s="54">
        <f t="shared" si="60"/>
        <v>188.54166666666671</v>
      </c>
      <c r="AN68" s="37"/>
      <c r="AO68" s="37"/>
      <c r="AP68" s="37"/>
      <c r="AQ68" s="37"/>
    </row>
    <row r="69" spans="1:46" s="1" customFormat="1" ht="17">
      <c r="A69" s="6" t="s">
        <v>146</v>
      </c>
      <c r="B69" s="65">
        <v>0</v>
      </c>
      <c r="C69" s="19"/>
      <c r="D69" s="64">
        <f>(SUM(D52+D55)*$B69)</f>
        <v>0</v>
      </c>
      <c r="E69" s="64">
        <f t="shared" ref="E69:O69" si="61">(SUM(E52+E55)*$B69)</f>
        <v>0</v>
      </c>
      <c r="F69" s="64">
        <f t="shared" si="61"/>
        <v>0</v>
      </c>
      <c r="G69" s="64">
        <f t="shared" si="61"/>
        <v>0</v>
      </c>
      <c r="H69" s="64">
        <f t="shared" si="61"/>
        <v>0</v>
      </c>
      <c r="I69" s="64">
        <f t="shared" si="61"/>
        <v>0</v>
      </c>
      <c r="J69" s="64">
        <f t="shared" si="61"/>
        <v>0</v>
      </c>
      <c r="K69" s="64">
        <f t="shared" si="61"/>
        <v>0</v>
      </c>
      <c r="L69" s="64">
        <f t="shared" si="61"/>
        <v>0</v>
      </c>
      <c r="M69" s="64">
        <f t="shared" si="61"/>
        <v>0</v>
      </c>
      <c r="N69" s="64">
        <f t="shared" si="61"/>
        <v>0</v>
      </c>
      <c r="O69" s="64">
        <f t="shared" si="61"/>
        <v>0</v>
      </c>
      <c r="P69" s="64">
        <f>(SUM(P53+P56)*$B69)</f>
        <v>0</v>
      </c>
      <c r="Q69" s="64">
        <f t="shared" ref="Q69:AA69" si="62">(SUM(Q53+Q56)*$B69)</f>
        <v>0</v>
      </c>
      <c r="R69" s="64">
        <f t="shared" si="62"/>
        <v>0</v>
      </c>
      <c r="S69" s="64">
        <f t="shared" si="62"/>
        <v>0</v>
      </c>
      <c r="T69" s="64">
        <f t="shared" si="62"/>
        <v>0</v>
      </c>
      <c r="U69" s="64">
        <f t="shared" si="62"/>
        <v>0</v>
      </c>
      <c r="V69" s="64">
        <f t="shared" si="62"/>
        <v>0</v>
      </c>
      <c r="W69" s="64">
        <f t="shared" si="62"/>
        <v>0</v>
      </c>
      <c r="X69" s="64">
        <f t="shared" si="62"/>
        <v>0</v>
      </c>
      <c r="Y69" s="64">
        <f t="shared" si="62"/>
        <v>0</v>
      </c>
      <c r="Z69" s="64">
        <f t="shared" si="62"/>
        <v>0</v>
      </c>
      <c r="AA69" s="64">
        <f t="shared" si="62"/>
        <v>0</v>
      </c>
      <c r="AB69" s="64">
        <f>(SUM(AB54+AB57)*$B69)</f>
        <v>0</v>
      </c>
      <c r="AC69" s="64">
        <f t="shared" ref="AC69:AM69" si="63">(SUM(AC54+AC57)*$B69)</f>
        <v>0</v>
      </c>
      <c r="AD69" s="64">
        <f t="shared" si="63"/>
        <v>0</v>
      </c>
      <c r="AE69" s="64">
        <f t="shared" si="63"/>
        <v>0</v>
      </c>
      <c r="AF69" s="64">
        <f t="shared" si="63"/>
        <v>0</v>
      </c>
      <c r="AG69" s="64">
        <f t="shared" si="63"/>
        <v>0</v>
      </c>
      <c r="AH69" s="64">
        <f t="shared" si="63"/>
        <v>0</v>
      </c>
      <c r="AI69" s="64">
        <f t="shared" si="63"/>
        <v>0</v>
      </c>
      <c r="AJ69" s="64">
        <f t="shared" si="63"/>
        <v>0</v>
      </c>
      <c r="AK69" s="64">
        <f t="shared" si="63"/>
        <v>0</v>
      </c>
      <c r="AL69" s="64">
        <f t="shared" si="63"/>
        <v>0</v>
      </c>
      <c r="AM69" s="64">
        <f t="shared" si="63"/>
        <v>0</v>
      </c>
    </row>
    <row r="70" spans="1:46" ht="17">
      <c r="A70" s="37"/>
      <c r="B70" s="37"/>
      <c r="C70" s="38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37"/>
      <c r="AO70" s="37"/>
      <c r="AP70" s="37"/>
      <c r="AQ70" s="37"/>
    </row>
    <row r="71" spans="1:46" ht="17">
      <c r="A71" s="58" t="s">
        <v>68</v>
      </c>
      <c r="B71" s="37"/>
      <c r="C71" s="38"/>
      <c r="D71" s="54">
        <f>SUM(D47:D69)</f>
        <v>13731.875000000002</v>
      </c>
      <c r="E71" s="54">
        <f t="shared" ref="E71:AM71" si="64">SUM(E47:E69)</f>
        <v>13731.875000000002</v>
      </c>
      <c r="F71" s="54">
        <f t="shared" si="64"/>
        <v>13731.875000000002</v>
      </c>
      <c r="G71" s="54">
        <f t="shared" si="64"/>
        <v>13731.875000000002</v>
      </c>
      <c r="H71" s="54">
        <f t="shared" si="64"/>
        <v>13731.875000000002</v>
      </c>
      <c r="I71" s="54">
        <f t="shared" si="64"/>
        <v>13731.875000000002</v>
      </c>
      <c r="J71" s="54">
        <f t="shared" si="64"/>
        <v>13731.875000000002</v>
      </c>
      <c r="K71" s="54">
        <f t="shared" si="64"/>
        <v>13731.875000000002</v>
      </c>
      <c r="L71" s="54">
        <f t="shared" si="64"/>
        <v>13731.875000000002</v>
      </c>
      <c r="M71" s="54">
        <f t="shared" si="64"/>
        <v>13731.875000000002</v>
      </c>
      <c r="N71" s="54">
        <f t="shared" si="64"/>
        <v>13731.875000000002</v>
      </c>
      <c r="O71" s="54">
        <f t="shared" si="64"/>
        <v>13731.875000000002</v>
      </c>
      <c r="P71" s="54">
        <f t="shared" si="64"/>
        <v>13898.541666666668</v>
      </c>
      <c r="Q71" s="54">
        <f t="shared" si="64"/>
        <v>13898.541666666668</v>
      </c>
      <c r="R71" s="54">
        <f t="shared" si="64"/>
        <v>13898.541666666668</v>
      </c>
      <c r="S71" s="54">
        <f t="shared" si="64"/>
        <v>13898.541666666668</v>
      </c>
      <c r="T71" s="54">
        <f t="shared" si="64"/>
        <v>13898.541666666668</v>
      </c>
      <c r="U71" s="54">
        <f t="shared" si="64"/>
        <v>13898.541666666668</v>
      </c>
      <c r="V71" s="54">
        <f t="shared" si="64"/>
        <v>13898.541666666668</v>
      </c>
      <c r="W71" s="54">
        <f t="shared" si="64"/>
        <v>13898.541666666668</v>
      </c>
      <c r="X71" s="54">
        <f t="shared" si="64"/>
        <v>13898.541666666668</v>
      </c>
      <c r="Y71" s="54">
        <f t="shared" si="64"/>
        <v>13898.541666666668</v>
      </c>
      <c r="Z71" s="54">
        <f t="shared" si="64"/>
        <v>13898.541666666668</v>
      </c>
      <c r="AA71" s="54">
        <f t="shared" si="64"/>
        <v>13898.541666666668</v>
      </c>
      <c r="AB71" s="54">
        <f t="shared" si="64"/>
        <v>13898.541666666668</v>
      </c>
      <c r="AC71" s="54">
        <f t="shared" si="64"/>
        <v>13898.541666666668</v>
      </c>
      <c r="AD71" s="54">
        <f t="shared" si="64"/>
        <v>13898.541666666668</v>
      </c>
      <c r="AE71" s="54">
        <f t="shared" si="64"/>
        <v>13898.541666666668</v>
      </c>
      <c r="AF71" s="54">
        <f t="shared" si="64"/>
        <v>13898.541666666668</v>
      </c>
      <c r="AG71" s="54">
        <f t="shared" si="64"/>
        <v>13898.541666666668</v>
      </c>
      <c r="AH71" s="54">
        <f t="shared" si="64"/>
        <v>13898.541666666668</v>
      </c>
      <c r="AI71" s="54">
        <f t="shared" si="64"/>
        <v>13898.541666666668</v>
      </c>
      <c r="AJ71" s="54">
        <f t="shared" si="64"/>
        <v>13898.541666666668</v>
      </c>
      <c r="AK71" s="54">
        <f t="shared" si="64"/>
        <v>13898.541666666668</v>
      </c>
      <c r="AL71" s="54">
        <f t="shared" si="64"/>
        <v>13898.541666666668</v>
      </c>
      <c r="AM71" s="54">
        <f t="shared" si="64"/>
        <v>13898.541666666668</v>
      </c>
      <c r="AN71" s="54"/>
      <c r="AO71" s="54"/>
      <c r="AP71" s="54"/>
      <c r="AQ71" s="54"/>
      <c r="AR71" s="54"/>
      <c r="AS71" s="54"/>
      <c r="AT71" s="54"/>
    </row>
    <row r="72" spans="1:46" ht="17">
      <c r="A72" s="37"/>
      <c r="B72" s="37"/>
      <c r="C72" s="38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37"/>
      <c r="AO72" s="37"/>
      <c r="AP72" s="37"/>
      <c r="AQ72" s="37"/>
    </row>
    <row r="73" spans="1:46" ht="17">
      <c r="A73" s="58" t="s">
        <v>67</v>
      </c>
      <c r="B73" s="37"/>
      <c r="C73" s="38"/>
      <c r="D73" s="54">
        <f t="shared" ref="D73:AM73" si="65">SUM(D42-D71)</f>
        <v>-261.87500000000182</v>
      </c>
      <c r="E73" s="54">
        <f t="shared" si="65"/>
        <v>-261.87500000000182</v>
      </c>
      <c r="F73" s="54">
        <f t="shared" si="65"/>
        <v>-261.87500000000182</v>
      </c>
      <c r="G73" s="54">
        <f t="shared" si="65"/>
        <v>3068.1249999999982</v>
      </c>
      <c r="H73" s="54">
        <f t="shared" si="65"/>
        <v>3368.1249999999982</v>
      </c>
      <c r="I73" s="54">
        <f t="shared" si="65"/>
        <v>3368.1249999999982</v>
      </c>
      <c r="J73" s="54">
        <f t="shared" si="65"/>
        <v>6698.1249999999982</v>
      </c>
      <c r="K73" s="54">
        <f t="shared" si="65"/>
        <v>6698.1249999999982</v>
      </c>
      <c r="L73" s="54">
        <f t="shared" si="65"/>
        <v>6698.1249999999982</v>
      </c>
      <c r="M73" s="54">
        <f t="shared" si="65"/>
        <v>10028.124999999995</v>
      </c>
      <c r="N73" s="54">
        <f t="shared" si="65"/>
        <v>10028.124999999995</v>
      </c>
      <c r="O73" s="54">
        <f t="shared" si="65"/>
        <v>10028.124999999995</v>
      </c>
      <c r="P73" s="54">
        <f t="shared" si="65"/>
        <v>26751.458333333332</v>
      </c>
      <c r="Q73" s="54">
        <f t="shared" si="65"/>
        <v>26751.458333333332</v>
      </c>
      <c r="R73" s="54">
        <f t="shared" si="65"/>
        <v>26751.458333333332</v>
      </c>
      <c r="S73" s="54">
        <f t="shared" si="65"/>
        <v>26751.458333333332</v>
      </c>
      <c r="T73" s="54">
        <f t="shared" si="65"/>
        <v>26751.458333333332</v>
      </c>
      <c r="U73" s="54">
        <f t="shared" si="65"/>
        <v>26751.458333333332</v>
      </c>
      <c r="V73" s="54">
        <f t="shared" si="65"/>
        <v>36741.458333333328</v>
      </c>
      <c r="W73" s="54">
        <f t="shared" si="65"/>
        <v>36741.458333333328</v>
      </c>
      <c r="X73" s="54">
        <f t="shared" si="65"/>
        <v>36741.458333333328</v>
      </c>
      <c r="Y73" s="54">
        <f t="shared" si="65"/>
        <v>36741.458333333328</v>
      </c>
      <c r="Z73" s="54">
        <f t="shared" si="65"/>
        <v>36741.458333333328</v>
      </c>
      <c r="AA73" s="54">
        <f t="shared" si="65"/>
        <v>36741.458333333328</v>
      </c>
      <c r="AB73" s="54">
        <f t="shared" si="65"/>
        <v>46881.458333333328</v>
      </c>
      <c r="AC73" s="54">
        <f t="shared" si="65"/>
        <v>46881.458333333328</v>
      </c>
      <c r="AD73" s="54">
        <f t="shared" si="65"/>
        <v>46881.458333333328</v>
      </c>
      <c r="AE73" s="54">
        <f t="shared" si="65"/>
        <v>46881.458333333328</v>
      </c>
      <c r="AF73" s="54">
        <f t="shared" si="65"/>
        <v>46881.458333333328</v>
      </c>
      <c r="AG73" s="54">
        <f t="shared" si="65"/>
        <v>46881.458333333328</v>
      </c>
      <c r="AH73" s="54">
        <f t="shared" si="65"/>
        <v>46881.458333333328</v>
      </c>
      <c r="AI73" s="54">
        <f t="shared" si="65"/>
        <v>46881.458333333328</v>
      </c>
      <c r="AJ73" s="54">
        <f t="shared" si="65"/>
        <v>46881.458333333328</v>
      </c>
      <c r="AK73" s="54">
        <f t="shared" si="65"/>
        <v>46881.458333333328</v>
      </c>
      <c r="AL73" s="54">
        <f t="shared" si="65"/>
        <v>46881.458333333328</v>
      </c>
      <c r="AM73" s="54">
        <f t="shared" si="65"/>
        <v>46881.458333333328</v>
      </c>
      <c r="AN73" s="37"/>
      <c r="AO73" s="37"/>
      <c r="AP73" s="37"/>
      <c r="AQ73" s="37"/>
    </row>
    <row r="74" spans="1:46" ht="17">
      <c r="A74" s="62" t="s">
        <v>89</v>
      </c>
      <c r="B74" s="63">
        <v>0.28000000000000003</v>
      </c>
      <c r="C74" s="38"/>
      <c r="D74" s="55">
        <f>SUM(D73*$B$74)</f>
        <v>-73.325000000000514</v>
      </c>
      <c r="E74" s="55">
        <f t="shared" ref="E74:AM74" si="66">SUM(E73*$B$74)</f>
        <v>-73.325000000000514</v>
      </c>
      <c r="F74" s="55">
        <f t="shared" si="66"/>
        <v>-73.325000000000514</v>
      </c>
      <c r="G74" s="55">
        <f t="shared" si="66"/>
        <v>859.07499999999959</v>
      </c>
      <c r="H74" s="55">
        <f t="shared" si="66"/>
        <v>943.07499999999959</v>
      </c>
      <c r="I74" s="55">
        <f t="shared" si="66"/>
        <v>943.07499999999959</v>
      </c>
      <c r="J74" s="55">
        <f t="shared" si="66"/>
        <v>1875.4749999999997</v>
      </c>
      <c r="K74" s="55">
        <f t="shared" si="66"/>
        <v>1875.4749999999997</v>
      </c>
      <c r="L74" s="55">
        <f t="shared" si="66"/>
        <v>1875.4749999999997</v>
      </c>
      <c r="M74" s="55">
        <f t="shared" si="66"/>
        <v>2807.8749999999986</v>
      </c>
      <c r="N74" s="55">
        <f t="shared" si="66"/>
        <v>2807.8749999999986</v>
      </c>
      <c r="O74" s="55">
        <f t="shared" si="66"/>
        <v>2807.8749999999986</v>
      </c>
      <c r="P74" s="55">
        <f t="shared" si="66"/>
        <v>7490.4083333333338</v>
      </c>
      <c r="Q74" s="55">
        <f t="shared" si="66"/>
        <v>7490.4083333333338</v>
      </c>
      <c r="R74" s="55">
        <f t="shared" si="66"/>
        <v>7490.4083333333338</v>
      </c>
      <c r="S74" s="55">
        <f t="shared" si="66"/>
        <v>7490.4083333333338</v>
      </c>
      <c r="T74" s="55">
        <f t="shared" si="66"/>
        <v>7490.4083333333338</v>
      </c>
      <c r="U74" s="55">
        <f t="shared" si="66"/>
        <v>7490.4083333333338</v>
      </c>
      <c r="V74" s="55">
        <f t="shared" si="66"/>
        <v>10287.608333333334</v>
      </c>
      <c r="W74" s="55">
        <f t="shared" si="66"/>
        <v>10287.608333333334</v>
      </c>
      <c r="X74" s="55">
        <f t="shared" si="66"/>
        <v>10287.608333333334</v>
      </c>
      <c r="Y74" s="55">
        <f t="shared" si="66"/>
        <v>10287.608333333334</v>
      </c>
      <c r="Z74" s="55">
        <f t="shared" si="66"/>
        <v>10287.608333333334</v>
      </c>
      <c r="AA74" s="55">
        <f t="shared" si="66"/>
        <v>10287.608333333334</v>
      </c>
      <c r="AB74" s="55">
        <f t="shared" si="66"/>
        <v>13126.808333333332</v>
      </c>
      <c r="AC74" s="55">
        <f t="shared" si="66"/>
        <v>13126.808333333332</v>
      </c>
      <c r="AD74" s="55">
        <f t="shared" si="66"/>
        <v>13126.808333333332</v>
      </c>
      <c r="AE74" s="55">
        <f t="shared" si="66"/>
        <v>13126.808333333332</v>
      </c>
      <c r="AF74" s="55">
        <f t="shared" si="66"/>
        <v>13126.808333333332</v>
      </c>
      <c r="AG74" s="55">
        <f t="shared" si="66"/>
        <v>13126.808333333332</v>
      </c>
      <c r="AH74" s="55">
        <f t="shared" si="66"/>
        <v>13126.808333333332</v>
      </c>
      <c r="AI74" s="55">
        <f t="shared" si="66"/>
        <v>13126.808333333332</v>
      </c>
      <c r="AJ74" s="55">
        <f t="shared" si="66"/>
        <v>13126.808333333332</v>
      </c>
      <c r="AK74" s="55">
        <f t="shared" si="66"/>
        <v>13126.808333333332</v>
      </c>
      <c r="AL74" s="55">
        <f t="shared" si="66"/>
        <v>13126.808333333332</v>
      </c>
      <c r="AM74" s="55">
        <f t="shared" si="66"/>
        <v>13126.808333333332</v>
      </c>
      <c r="AN74" s="37"/>
      <c r="AO74" s="37"/>
      <c r="AP74" s="37"/>
      <c r="AQ74" s="37"/>
    </row>
    <row r="75" spans="1:46" ht="17">
      <c r="A75" s="62"/>
      <c r="B75" s="63"/>
      <c r="C75" s="38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37"/>
      <c r="AO75" s="37"/>
      <c r="AP75" s="37"/>
      <c r="AQ75" s="37"/>
    </row>
    <row r="76" spans="1:46" ht="17">
      <c r="A76" s="58" t="s">
        <v>69</v>
      </c>
      <c r="B76" s="37"/>
      <c r="C76" s="38"/>
      <c r="D76" s="55">
        <f>SUM(D73-D74)</f>
        <v>-188.55000000000132</v>
      </c>
      <c r="E76" s="55">
        <f t="shared" ref="E76:AM76" si="67">SUM(E73-E74)</f>
        <v>-188.55000000000132</v>
      </c>
      <c r="F76" s="55">
        <f t="shared" si="67"/>
        <v>-188.55000000000132</v>
      </c>
      <c r="G76" s="55">
        <f t="shared" si="67"/>
        <v>2209.0499999999984</v>
      </c>
      <c r="H76" s="55">
        <f t="shared" si="67"/>
        <v>2425.0499999999984</v>
      </c>
      <c r="I76" s="55">
        <f t="shared" si="67"/>
        <v>2425.0499999999984</v>
      </c>
      <c r="J76" s="55">
        <f t="shared" si="67"/>
        <v>4822.6499999999987</v>
      </c>
      <c r="K76" s="55">
        <f t="shared" si="67"/>
        <v>4822.6499999999987</v>
      </c>
      <c r="L76" s="55">
        <f t="shared" si="67"/>
        <v>4822.6499999999987</v>
      </c>
      <c r="M76" s="55">
        <f t="shared" si="67"/>
        <v>7220.2499999999964</v>
      </c>
      <c r="N76" s="55">
        <f t="shared" si="67"/>
        <v>7220.2499999999964</v>
      </c>
      <c r="O76" s="55">
        <f t="shared" si="67"/>
        <v>7220.2499999999964</v>
      </c>
      <c r="P76" s="55">
        <f t="shared" si="67"/>
        <v>19261.05</v>
      </c>
      <c r="Q76" s="55">
        <f t="shared" si="67"/>
        <v>19261.05</v>
      </c>
      <c r="R76" s="55">
        <f t="shared" si="67"/>
        <v>19261.05</v>
      </c>
      <c r="S76" s="55">
        <f t="shared" si="67"/>
        <v>19261.05</v>
      </c>
      <c r="T76" s="55">
        <f t="shared" si="67"/>
        <v>19261.05</v>
      </c>
      <c r="U76" s="55">
        <f t="shared" si="67"/>
        <v>19261.05</v>
      </c>
      <c r="V76" s="55">
        <f t="shared" si="67"/>
        <v>26453.849999999995</v>
      </c>
      <c r="W76" s="55">
        <f t="shared" si="67"/>
        <v>26453.849999999995</v>
      </c>
      <c r="X76" s="55">
        <f t="shared" si="67"/>
        <v>26453.849999999995</v>
      </c>
      <c r="Y76" s="55">
        <f t="shared" si="67"/>
        <v>26453.849999999995</v>
      </c>
      <c r="Z76" s="55">
        <f t="shared" si="67"/>
        <v>26453.849999999995</v>
      </c>
      <c r="AA76" s="55">
        <f t="shared" si="67"/>
        <v>26453.849999999995</v>
      </c>
      <c r="AB76" s="55">
        <f t="shared" si="67"/>
        <v>33754.649999999994</v>
      </c>
      <c r="AC76" s="55">
        <f t="shared" si="67"/>
        <v>33754.649999999994</v>
      </c>
      <c r="AD76" s="55">
        <f t="shared" si="67"/>
        <v>33754.649999999994</v>
      </c>
      <c r="AE76" s="55">
        <f t="shared" si="67"/>
        <v>33754.649999999994</v>
      </c>
      <c r="AF76" s="55">
        <f t="shared" si="67"/>
        <v>33754.649999999994</v>
      </c>
      <c r="AG76" s="55">
        <f t="shared" si="67"/>
        <v>33754.649999999994</v>
      </c>
      <c r="AH76" s="55">
        <f t="shared" si="67"/>
        <v>33754.649999999994</v>
      </c>
      <c r="AI76" s="55">
        <f t="shared" si="67"/>
        <v>33754.649999999994</v>
      </c>
      <c r="AJ76" s="55">
        <f t="shared" si="67"/>
        <v>33754.649999999994</v>
      </c>
      <c r="AK76" s="55">
        <f t="shared" si="67"/>
        <v>33754.649999999994</v>
      </c>
      <c r="AL76" s="55">
        <f t="shared" si="67"/>
        <v>33754.649999999994</v>
      </c>
      <c r="AM76" s="55">
        <f t="shared" si="67"/>
        <v>33754.649999999994</v>
      </c>
      <c r="AN76" s="37"/>
      <c r="AO76" s="37"/>
      <c r="AP76" s="37"/>
      <c r="AQ76" s="37"/>
    </row>
    <row r="77" spans="1:46" ht="17">
      <c r="A77" s="37"/>
      <c r="B77" s="37"/>
      <c r="C77" s="3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</row>
    <row r="78" spans="1:46" ht="17">
      <c r="A78" s="58" t="s">
        <v>96</v>
      </c>
      <c r="B78" s="55">
        <f>SUM(D76:O76)</f>
        <v>42622.199999999983</v>
      </c>
      <c r="C78" s="38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</row>
    <row r="79" spans="1:46" ht="17">
      <c r="A79" s="58" t="s">
        <v>97</v>
      </c>
      <c r="B79" s="55">
        <f>SUM(P76:AA76)</f>
        <v>274289.40000000002</v>
      </c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</row>
    <row r="80" spans="1:46" ht="17">
      <c r="A80" s="58" t="s">
        <v>98</v>
      </c>
      <c r="B80" s="55">
        <f>SUM(AB76:AM76)</f>
        <v>405055.80000000005</v>
      </c>
      <c r="C80" s="3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</row>
    <row r="81" spans="1:43" ht="17">
      <c r="A81" s="37"/>
      <c r="B81" s="37"/>
      <c r="C81" s="3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</row>
    <row r="82" spans="1:43" ht="17">
      <c r="A82" s="58" t="s">
        <v>100</v>
      </c>
      <c r="B82" s="52">
        <f>SUM(D42:O42)</f>
        <v>223980</v>
      </c>
      <c r="C82" s="3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</row>
    <row r="83" spans="1:43" ht="17">
      <c r="A83" s="58" t="s">
        <v>101</v>
      </c>
      <c r="B83" s="52">
        <f>SUM(P24:AA24)</f>
        <v>539460</v>
      </c>
      <c r="C83" s="3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</row>
    <row r="84" spans="1:43" ht="17">
      <c r="A84" s="58" t="s">
        <v>102</v>
      </c>
      <c r="B84" s="52">
        <f>SUM(AB42:AM42)</f>
        <v>729360</v>
      </c>
      <c r="C84" s="3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</row>
    <row r="85" spans="1:43" ht="17">
      <c r="A85" s="37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</row>
    <row r="86" spans="1:43" ht="17">
      <c r="A86" s="37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</row>
    <row r="87" spans="1:43" ht="17">
      <c r="A87" s="37"/>
      <c r="B87" s="37"/>
      <c r="C87" s="3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</row>
    <row r="88" spans="1:43" ht="17">
      <c r="A88" s="37"/>
      <c r="B88" s="37"/>
      <c r="C88" s="3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</row>
    <row r="89" spans="1:43" ht="17">
      <c r="A89" s="37"/>
      <c r="B89" s="37"/>
      <c r="C89" s="38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</row>
    <row r="90" spans="1:43" ht="17">
      <c r="A90" s="37"/>
      <c r="B90" s="37"/>
      <c r="C90" s="38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</row>
    <row r="91" spans="1:43" ht="17">
      <c r="A91" s="37"/>
      <c r="B91" s="37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</row>
    <row r="92" spans="1:43" ht="17">
      <c r="A92" s="37"/>
      <c r="B92" s="37"/>
      <c r="C92" s="38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</row>
    <row r="93" spans="1:43" ht="17">
      <c r="A93" s="37"/>
      <c r="B93" s="37"/>
      <c r="C93" s="38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</row>
    <row r="94" spans="1:43" ht="17">
      <c r="A94" s="37"/>
      <c r="B94" s="37"/>
      <c r="C94" s="38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</row>
    <row r="95" spans="1:43" ht="17">
      <c r="A95" s="37"/>
      <c r="B95" s="37"/>
      <c r="C95" s="38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</row>
    <row r="96" spans="1:43" ht="17">
      <c r="A96" s="37"/>
      <c r="B96" s="37"/>
      <c r="C96" s="38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</row>
    <row r="97" spans="1:43" ht="17">
      <c r="A97" s="37"/>
      <c r="B97" s="37"/>
      <c r="C97" s="38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</row>
    <row r="98" spans="1:43" ht="17">
      <c r="A98" s="37"/>
      <c r="B98" s="37"/>
      <c r="C98" s="38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</row>
    <row r="99" spans="1:43" ht="17">
      <c r="A99" s="37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</row>
    <row r="100" spans="1:43" ht="17">
      <c r="A100" s="37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</row>
    <row r="101" spans="1:43" ht="17">
      <c r="A101" s="37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</row>
    <row r="102" spans="1:43" ht="17">
      <c r="A102" s="37"/>
      <c r="B102" s="37"/>
      <c r="C102" s="3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</row>
    <row r="103" spans="1:43" ht="17">
      <c r="A103" s="37"/>
      <c r="B103" s="37"/>
      <c r="C103" s="3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</row>
    <row r="104" spans="1:43" ht="17">
      <c r="A104" s="37"/>
      <c r="B104" s="37"/>
      <c r="C104" s="38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</row>
    <row r="105" spans="1:43" ht="17">
      <c r="A105" s="37"/>
      <c r="B105" s="37"/>
      <c r="C105" s="38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</row>
    <row r="106" spans="1:43" ht="17">
      <c r="A106" s="37"/>
      <c r="B106" s="37"/>
      <c r="C106" s="38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</row>
    <row r="107" spans="1:43" ht="17">
      <c r="A107" s="37"/>
      <c r="B107" s="37"/>
      <c r="C107" s="3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</row>
    <row r="108" spans="1:43" ht="17">
      <c r="A108" s="37"/>
      <c r="B108" s="37"/>
      <c r="C108" s="3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</row>
    <row r="109" spans="1:43" ht="17">
      <c r="A109" s="37"/>
      <c r="B109" s="37"/>
      <c r="C109" s="3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</row>
    <row r="110" spans="1:43" ht="17">
      <c r="A110" s="37"/>
      <c r="B110" s="37"/>
      <c r="C110" s="3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</row>
    <row r="111" spans="1:43" ht="17">
      <c r="A111" s="37"/>
      <c r="B111" s="37"/>
      <c r="C111" s="3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</row>
    <row r="112" spans="1:43" ht="17">
      <c r="A112" s="37"/>
      <c r="B112" s="37"/>
      <c r="C112" s="3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</row>
    <row r="113" spans="1:43" ht="17">
      <c r="A113" s="37"/>
      <c r="B113" s="37"/>
      <c r="C113" s="38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</row>
    <row r="114" spans="1:43" ht="17">
      <c r="A114" s="37"/>
      <c r="B114" s="37"/>
      <c r="C114" s="3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</row>
    <row r="115" spans="1:43" ht="17">
      <c r="A115" s="37"/>
      <c r="B115" s="37"/>
      <c r="C115" s="3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</row>
    <row r="116" spans="1:43" ht="17">
      <c r="A116" s="37"/>
      <c r="B116" s="37"/>
      <c r="C116" s="3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</row>
    <row r="117" spans="1:43" ht="17">
      <c r="A117" s="37"/>
      <c r="B117" s="37"/>
      <c r="C117" s="3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</row>
    <row r="118" spans="1:43" ht="17">
      <c r="A118" s="37"/>
      <c r="B118" s="37"/>
      <c r="C118" s="3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</row>
    <row r="119" spans="1:43" ht="17">
      <c r="A119" s="37"/>
      <c r="B119" s="37"/>
      <c r="C119" s="3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</row>
    <row r="120" spans="1:43" ht="17">
      <c r="A120" s="37"/>
      <c r="B120" s="37"/>
      <c r="C120" s="3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</row>
    <row r="121" spans="1:43" ht="17">
      <c r="A121" s="37"/>
      <c r="B121" s="37"/>
      <c r="C121" s="3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</row>
    <row r="122" spans="1:43" ht="17">
      <c r="A122" s="37"/>
      <c r="B122" s="37"/>
      <c r="C122" s="3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</row>
    <row r="123" spans="1:43" ht="17">
      <c r="A123" s="37"/>
      <c r="B123" s="37"/>
      <c r="C123" s="38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</row>
    <row r="124" spans="1:43" ht="17">
      <c r="A124" s="37"/>
      <c r="B124" s="37"/>
      <c r="C124" s="3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</row>
    <row r="125" spans="1:43" ht="17">
      <c r="A125" s="37"/>
      <c r="B125" s="37"/>
      <c r="C125" s="3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</row>
    <row r="126" spans="1:43" ht="17">
      <c r="A126" s="37"/>
      <c r="B126" s="37"/>
      <c r="C126" s="3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</row>
    <row r="127" spans="1:43" ht="17">
      <c r="A127" s="37"/>
      <c r="B127" s="37"/>
      <c r="C127" s="3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</row>
    <row r="128" spans="1:43" ht="17">
      <c r="A128" s="37"/>
      <c r="B128" s="37"/>
      <c r="C128" s="3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</row>
    <row r="129" spans="1:43" ht="17">
      <c r="A129" s="37"/>
      <c r="B129" s="37"/>
      <c r="C129" s="3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</row>
    <row r="130" spans="1:43" ht="17">
      <c r="A130" s="37"/>
      <c r="B130" s="37"/>
      <c r="C130" s="3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</row>
    <row r="131" spans="1:43" ht="17">
      <c r="A131" s="37"/>
      <c r="B131" s="37"/>
      <c r="C131" s="3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</row>
    <row r="132" spans="1:43" ht="17">
      <c r="A132" s="37"/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</row>
    <row r="133" spans="1:43" ht="17">
      <c r="A133" s="37"/>
      <c r="B133" s="37"/>
      <c r="C133" s="3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</row>
    <row r="134" spans="1:43" ht="17">
      <c r="A134" s="37"/>
      <c r="B134" s="37"/>
      <c r="C134" s="3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</row>
    <row r="135" spans="1:43" ht="17">
      <c r="A135" s="37"/>
      <c r="B135" s="37"/>
      <c r="C135" s="3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</row>
    <row r="136" spans="1:43" ht="17">
      <c r="A136" s="37"/>
      <c r="B136" s="37"/>
      <c r="C136" s="3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</row>
    <row r="137" spans="1:43" ht="17">
      <c r="A137" s="37"/>
      <c r="B137" s="37"/>
      <c r="C137" s="3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</row>
    <row r="138" spans="1:43" ht="17">
      <c r="A138" s="37"/>
      <c r="B138" s="37"/>
      <c r="C138" s="3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</row>
    <row r="139" spans="1:43" ht="17">
      <c r="A139" s="37"/>
      <c r="B139" s="37"/>
      <c r="C139" s="3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</row>
    <row r="140" spans="1:43" ht="17">
      <c r="A140" s="37"/>
      <c r="B140" s="37"/>
      <c r="C140" s="3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</row>
    <row r="141" spans="1:43" ht="17">
      <c r="A141" s="37"/>
      <c r="B141" s="37"/>
      <c r="C141" s="3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</row>
    <row r="142" spans="1:43" ht="17">
      <c r="A142" s="37"/>
      <c r="B142" s="37"/>
      <c r="C142" s="3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</row>
    <row r="143" spans="1:43" ht="17">
      <c r="A143" s="37"/>
      <c r="B143" s="37"/>
      <c r="C143" s="38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</row>
    <row r="144" spans="1:43" ht="17">
      <c r="A144" s="37"/>
      <c r="B144" s="37"/>
      <c r="C144" s="38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</row>
    <row r="145" spans="1:43" ht="17">
      <c r="A145" s="37"/>
      <c r="B145" s="37"/>
      <c r="C145" s="38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</row>
    <row r="146" spans="1:43" ht="17">
      <c r="A146" s="37"/>
      <c r="B146" s="37"/>
      <c r="C146" s="38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</row>
    <row r="147" spans="1:43" ht="17">
      <c r="A147" s="37"/>
      <c r="B147" s="37"/>
      <c r="C147" s="38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</row>
    <row r="148" spans="1:43" ht="17">
      <c r="A148" s="37"/>
      <c r="B148" s="37"/>
      <c r="C148" s="38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</row>
    <row r="149" spans="1:43" ht="17">
      <c r="A149" s="37"/>
      <c r="B149" s="37"/>
      <c r="C149" s="38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</row>
    <row r="150" spans="1:43" ht="17">
      <c r="A150" s="37"/>
      <c r="B150" s="37"/>
      <c r="C150" s="38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</row>
    <row r="151" spans="1:43" ht="17">
      <c r="A151" s="37"/>
      <c r="B151" s="37"/>
      <c r="C151" s="38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</row>
    <row r="152" spans="1:43" ht="17">
      <c r="A152" s="37"/>
      <c r="B152" s="37"/>
      <c r="C152" s="38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</row>
    <row r="153" spans="1:43" ht="17">
      <c r="A153" s="37"/>
      <c r="B153" s="37"/>
      <c r="C153" s="38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</row>
    <row r="154" spans="1:43" ht="17">
      <c r="A154" s="37"/>
      <c r="B154" s="37"/>
      <c r="C154" s="38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</row>
    <row r="155" spans="1:43" ht="17">
      <c r="A155" s="37"/>
      <c r="B155" s="37"/>
      <c r="C155" s="38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</row>
    <row r="156" spans="1:43" ht="17">
      <c r="A156" s="37"/>
      <c r="B156" s="37"/>
      <c r="C156" s="38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</row>
    <row r="157" spans="1:43" ht="17">
      <c r="A157" s="37"/>
      <c r="B157" s="37"/>
      <c r="C157" s="38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</row>
    <row r="158" spans="1:43" ht="17">
      <c r="A158" s="37"/>
      <c r="B158" s="37"/>
      <c r="C158" s="38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</row>
    <row r="159" spans="1:43" ht="17">
      <c r="A159" s="37"/>
      <c r="B159" s="37"/>
      <c r="C159" s="38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</row>
    <row r="160" spans="1:43" ht="17">
      <c r="A160" s="37"/>
      <c r="B160" s="37"/>
      <c r="C160" s="38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</row>
    <row r="161" spans="1:43" ht="17">
      <c r="A161" s="37"/>
      <c r="B161" s="37"/>
      <c r="C161" s="38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</row>
    <row r="162" spans="1:43" ht="17">
      <c r="A162" s="37"/>
      <c r="B162" s="37"/>
      <c r="C162" s="38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</row>
    <row r="163" spans="1:43" ht="17">
      <c r="A163" s="37"/>
      <c r="B163" s="37"/>
      <c r="C163" s="38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</row>
    <row r="164" spans="1:43" ht="17">
      <c r="A164" s="37"/>
      <c r="B164" s="37"/>
      <c r="C164" s="38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</row>
    <row r="165" spans="1:43" ht="17">
      <c r="A165" s="37"/>
      <c r="B165" s="37"/>
      <c r="C165" s="38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</row>
    <row r="166" spans="1:43" ht="17">
      <c r="A166" s="37"/>
      <c r="B166" s="37"/>
      <c r="C166" s="38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</row>
    <row r="167" spans="1:43" ht="17">
      <c r="A167" s="37"/>
      <c r="B167" s="37"/>
      <c r="C167" s="38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</row>
    <row r="168" spans="1:43" ht="17">
      <c r="A168" s="37"/>
      <c r="B168" s="37"/>
      <c r="C168" s="38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</row>
    <row r="169" spans="1:43" ht="17">
      <c r="A169" s="37"/>
      <c r="B169" s="37"/>
      <c r="C169" s="38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</row>
    <row r="170" spans="1:43" ht="17">
      <c r="A170" s="37"/>
      <c r="B170" s="37"/>
      <c r="C170" s="38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</row>
    <row r="171" spans="1:43" ht="17">
      <c r="A171" s="37"/>
      <c r="B171" s="37"/>
      <c r="C171" s="38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</row>
    <row r="172" spans="1:43" ht="17">
      <c r="A172" s="37"/>
      <c r="B172" s="37"/>
      <c r="C172" s="38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</row>
    <row r="173" spans="1:43" ht="17">
      <c r="A173" s="37"/>
      <c r="B173" s="37"/>
      <c r="C173" s="38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</row>
    <row r="174" spans="1:43" ht="17">
      <c r="A174" s="37"/>
      <c r="B174" s="37"/>
      <c r="C174" s="38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</row>
    <row r="175" spans="1:43" ht="17">
      <c r="A175" s="37"/>
      <c r="B175" s="37"/>
      <c r="C175" s="38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</row>
    <row r="176" spans="1:43" ht="17">
      <c r="A176" s="37"/>
      <c r="B176" s="37"/>
      <c r="C176" s="38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</row>
    <row r="177" spans="1:43" ht="17">
      <c r="A177" s="37"/>
      <c r="B177" s="37"/>
      <c r="C177" s="38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</row>
    <row r="178" spans="1:43" ht="17">
      <c r="A178" s="37"/>
      <c r="B178" s="37"/>
      <c r="C178" s="38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</row>
    <row r="179" spans="1:43" ht="17">
      <c r="A179" s="37"/>
      <c r="B179" s="37"/>
      <c r="C179" s="38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</row>
    <row r="180" spans="1:43" ht="17">
      <c r="A180" s="37"/>
      <c r="B180" s="37"/>
      <c r="C180" s="38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</row>
    <row r="181" spans="1:43" ht="17">
      <c r="A181" s="37"/>
      <c r="B181" s="37"/>
      <c r="C181" s="38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</row>
    <row r="182" spans="1:43" ht="17">
      <c r="A182" s="37"/>
      <c r="B182" s="37"/>
      <c r="C182" s="38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</row>
    <row r="183" spans="1:43" ht="17">
      <c r="A183" s="37"/>
      <c r="B183" s="37"/>
      <c r="C183" s="38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</row>
    <row r="184" spans="1:43" ht="17">
      <c r="A184" s="37"/>
      <c r="B184" s="37"/>
      <c r="C184" s="38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</row>
    <row r="185" spans="1:43" ht="17">
      <c r="A185" s="37"/>
      <c r="B185" s="37"/>
      <c r="C185" s="38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</row>
    <row r="186" spans="1:43" ht="17">
      <c r="A186" s="37"/>
      <c r="B186" s="37"/>
      <c r="C186" s="38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</row>
    <row r="187" spans="1:43" ht="17">
      <c r="A187" s="37"/>
      <c r="B187" s="37"/>
      <c r="C187" s="38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</row>
    <row r="188" spans="1:43" ht="17">
      <c r="A188" s="37"/>
      <c r="B188" s="37"/>
      <c r="C188" s="38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</row>
    <row r="189" spans="1:43" ht="17">
      <c r="A189" s="37"/>
      <c r="B189" s="37"/>
      <c r="C189" s="38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</row>
    <row r="190" spans="1:43" ht="17">
      <c r="A190" s="37"/>
      <c r="B190" s="37"/>
      <c r="C190" s="38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</row>
    <row r="191" spans="1:43" ht="17">
      <c r="A191" s="37"/>
      <c r="B191" s="37"/>
      <c r="C191" s="38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</row>
  </sheetData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'Variables for drop down calcs'!$C$5:$C$19</xm:f>
          </x14:formula1>
          <xm:sqref>B52:B57</xm:sqref>
        </x14:dataValidation>
        <x14:dataValidation type="list" allowBlank="1" showInputMessage="1" showErrorMessage="1">
          <x14:formula1>
            <xm:f>'Variables for drop down calcs'!$E$5:$E$20</xm:f>
          </x14:formula1>
          <xm:sqref>B9</xm:sqref>
        </x14:dataValidation>
        <x14:dataValidation type="list" allowBlank="1" showInputMessage="1" showErrorMessage="1">
          <x14:formula1>
            <xm:f>'Variables for drop down calcs'!$F$5:$F$21</xm:f>
          </x14:formula1>
          <xm:sqref>B21:B22 B15:B16</xm:sqref>
        </x14:dataValidation>
        <x14:dataValidation type="list" allowBlank="1" showInputMessage="1" showErrorMessage="1">
          <x14:formula1>
            <xm:f>'Variables for drop down calcs'!$F$5:$F$20</xm:f>
          </x14:formula1>
          <xm:sqref>B14</xm:sqref>
        </x14:dataValidation>
        <x14:dataValidation type="list" allowBlank="1" showInputMessage="1" showErrorMessage="1">
          <x14:formula1>
            <xm:f>'Variables for drop down calcs'!$I$5:$I$28</xm:f>
          </x14:formula1>
          <xm:sqref>B28:B31 B34:B37 B50</xm:sqref>
        </x14:dataValidation>
        <x14:dataValidation type="list" allowBlank="1" showInputMessage="1" showErrorMessage="1">
          <x14:formula1>
            <xm:f>'Variables for drop down calcs'!$A$5:$A$43</xm:f>
          </x14:formula1>
          <xm:sqref>B32 B38</xm:sqref>
        </x14:dataValidation>
        <x14:dataValidation type="list" allowBlank="1" showInputMessage="1" showErrorMessage="1">
          <x14:formula1>
            <xm:f>'Variables for drop down calcs'!$J$5:$J$23</xm:f>
          </x14:formula1>
          <xm:sqref>B61:B62 B67:B68</xm:sqref>
        </x14:dataValidation>
        <x14:dataValidation type="list" allowBlank="1" showInputMessage="1" showErrorMessage="1">
          <x14:formula1>
            <xm:f>'Variables for drop down calcs'!$H$5:$H$24</xm:f>
          </x14:formula1>
          <xm:sqref>B10:B13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workbookViewId="0">
      <selection activeCell="C7" sqref="C7"/>
    </sheetView>
  </sheetViews>
  <sheetFormatPr baseColWidth="10" defaultColWidth="11.5" defaultRowHeight="14" x14ac:dyDescent="0"/>
  <cols>
    <col min="1" max="1" width="76.5" customWidth="1"/>
    <col min="2" max="2" width="2.83203125" customWidth="1"/>
    <col min="3" max="13" width="14.33203125" bestFit="1" customWidth="1"/>
    <col min="14" max="14" width="16.33203125" customWidth="1"/>
    <col min="15" max="38" width="14.33203125" bestFit="1" customWidth="1"/>
  </cols>
  <sheetData>
    <row r="1" spans="1:41" ht="26">
      <c r="A1" s="23" t="s">
        <v>118</v>
      </c>
    </row>
    <row r="3" spans="1:41" ht="17">
      <c r="A3" s="15" t="s">
        <v>123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7">
        <v>24</v>
      </c>
      <c r="AA3" s="7">
        <v>25</v>
      </c>
      <c r="AB3" s="7">
        <v>26</v>
      </c>
      <c r="AC3" s="7">
        <v>27</v>
      </c>
      <c r="AD3" s="7">
        <v>28</v>
      </c>
      <c r="AE3" s="7">
        <v>29</v>
      </c>
      <c r="AF3" s="7">
        <v>30</v>
      </c>
      <c r="AG3" s="7">
        <v>31</v>
      </c>
      <c r="AH3" s="7">
        <v>32</v>
      </c>
      <c r="AI3" s="7">
        <v>33</v>
      </c>
      <c r="AJ3" s="7">
        <v>34</v>
      </c>
      <c r="AK3" s="7">
        <v>35</v>
      </c>
      <c r="AL3" s="7">
        <v>36</v>
      </c>
    </row>
    <row r="4" spans="1:41" ht="17"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19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19" t="s">
        <v>29</v>
      </c>
      <c r="AA4" s="19" t="s">
        <v>30</v>
      </c>
      <c r="AB4" s="19" t="s">
        <v>31</v>
      </c>
      <c r="AC4" s="19" t="s">
        <v>32</v>
      </c>
      <c r="AD4" s="19" t="s">
        <v>33</v>
      </c>
      <c r="AE4" s="19" t="s">
        <v>34</v>
      </c>
      <c r="AF4" s="19" t="s">
        <v>35</v>
      </c>
      <c r="AG4" s="19" t="s">
        <v>36</v>
      </c>
      <c r="AH4" s="19" t="s">
        <v>37</v>
      </c>
      <c r="AI4" s="19" t="s">
        <v>38</v>
      </c>
      <c r="AJ4" s="19" t="s">
        <v>39</v>
      </c>
      <c r="AK4" s="19" t="s">
        <v>40</v>
      </c>
      <c r="AL4" s="19" t="s">
        <v>41</v>
      </c>
    </row>
    <row r="5" spans="1:41" ht="17">
      <c r="A5" s="15" t="s">
        <v>136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41" ht="17">
      <c r="A6" s="6" t="s">
        <v>119</v>
      </c>
      <c r="C6" s="27">
        <v>15000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</row>
    <row r="7" spans="1:41" ht="17">
      <c r="A7" s="6" t="s">
        <v>137</v>
      </c>
      <c r="C7" s="28">
        <v>35000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-20000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</row>
    <row r="8" spans="1:41" ht="17">
      <c r="A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ht="17">
      <c r="A9" s="15" t="s">
        <v>121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41" ht="17">
      <c r="A10" s="6" t="s">
        <v>122</v>
      </c>
      <c r="C10" s="28">
        <f>'Monthly profit and Loss'!D19</f>
        <v>9000</v>
      </c>
      <c r="D10" s="28">
        <f>'Monthly profit and Loss'!E19</f>
        <v>9000</v>
      </c>
      <c r="E10" s="28">
        <f>'Monthly profit and Loss'!F19</f>
        <v>9000</v>
      </c>
      <c r="F10" s="28">
        <f>'Monthly profit and Loss'!G19</f>
        <v>11250</v>
      </c>
      <c r="G10" s="28">
        <f>'Monthly profit and Loss'!H19</f>
        <v>11250</v>
      </c>
      <c r="H10" s="28">
        <f>'Monthly profit and Loss'!I19</f>
        <v>11250</v>
      </c>
      <c r="I10" s="28">
        <f>'Monthly profit and Loss'!J19</f>
        <v>13500</v>
      </c>
      <c r="J10" s="28">
        <f>'Monthly profit and Loss'!K19</f>
        <v>13500</v>
      </c>
      <c r="K10" s="28">
        <f>'Monthly profit and Loss'!L19</f>
        <v>13500</v>
      </c>
      <c r="L10" s="28">
        <f>'Monthly profit and Loss'!M19</f>
        <v>15749.999999999998</v>
      </c>
      <c r="M10" s="28">
        <f>'Monthly profit and Loss'!N19</f>
        <v>15749.999999999998</v>
      </c>
      <c r="N10" s="28">
        <f>'Monthly profit and Loss'!O19</f>
        <v>15749.999999999998</v>
      </c>
      <c r="O10" s="28">
        <f>'Monthly profit and Loss'!P19</f>
        <v>27000</v>
      </c>
      <c r="P10" s="28">
        <f>'Monthly profit and Loss'!Q19</f>
        <v>27000</v>
      </c>
      <c r="Q10" s="28">
        <f>'Monthly profit and Loss'!R19</f>
        <v>27000</v>
      </c>
      <c r="R10" s="28">
        <f>'Monthly profit and Loss'!S19</f>
        <v>27000</v>
      </c>
      <c r="S10" s="28">
        <f>'Monthly profit and Loss'!T19</f>
        <v>27000</v>
      </c>
      <c r="T10" s="28">
        <f>'Monthly profit and Loss'!U19</f>
        <v>27000</v>
      </c>
      <c r="U10" s="28">
        <f>'Monthly profit and Loss'!V19</f>
        <v>33750</v>
      </c>
      <c r="V10" s="28">
        <f>'Monthly profit and Loss'!W19</f>
        <v>33750</v>
      </c>
      <c r="W10" s="28">
        <f>'Monthly profit and Loss'!X19</f>
        <v>33750</v>
      </c>
      <c r="X10" s="28">
        <f>'Monthly profit and Loss'!Y19</f>
        <v>33750</v>
      </c>
      <c r="Y10" s="28">
        <f>'Monthly profit and Loss'!Z19</f>
        <v>33750</v>
      </c>
      <c r="Z10" s="28">
        <f>'Monthly profit and Loss'!AA19</f>
        <v>33750</v>
      </c>
      <c r="AA10" s="28">
        <f>'Monthly profit and Loss'!AB19</f>
        <v>40500</v>
      </c>
      <c r="AB10" s="28">
        <f>'Monthly profit and Loss'!AC19</f>
        <v>40500</v>
      </c>
      <c r="AC10" s="28">
        <f>'Monthly profit and Loss'!AD19</f>
        <v>40500</v>
      </c>
      <c r="AD10" s="28">
        <f>'Monthly profit and Loss'!AE19</f>
        <v>40500</v>
      </c>
      <c r="AE10" s="28">
        <f>'Monthly profit and Loss'!AF19</f>
        <v>40500</v>
      </c>
      <c r="AF10" s="28">
        <f>'Monthly profit and Loss'!AG19</f>
        <v>40500</v>
      </c>
      <c r="AG10" s="28">
        <f>'Monthly profit and Loss'!AH19</f>
        <v>40500</v>
      </c>
      <c r="AH10" s="28">
        <f>'Monthly profit and Loss'!AI19</f>
        <v>40500</v>
      </c>
      <c r="AI10" s="28">
        <f>'Monthly profit and Loss'!AJ19</f>
        <v>40500</v>
      </c>
      <c r="AJ10" s="28">
        <f>'Monthly profit and Loss'!AK19</f>
        <v>40500</v>
      </c>
      <c r="AK10" s="28">
        <f>'Monthly profit and Loss'!AL19</f>
        <v>40500</v>
      </c>
      <c r="AL10" s="28">
        <f>'Monthly profit and Loss'!AM19</f>
        <v>40500</v>
      </c>
    </row>
    <row r="11" spans="1:41" ht="17">
      <c r="A11" s="6" t="s">
        <v>127</v>
      </c>
      <c r="C11" s="28">
        <f>'Monthly profit and Loss'!D22</f>
        <v>4320</v>
      </c>
      <c r="D11" s="28">
        <f>'Monthly profit and Loss'!E22</f>
        <v>4320</v>
      </c>
      <c r="E11" s="28">
        <f>'Monthly profit and Loss'!F22</f>
        <v>4320</v>
      </c>
      <c r="F11" s="28">
        <f>'Monthly profit and Loss'!G22</f>
        <v>5400</v>
      </c>
      <c r="G11" s="28">
        <f>'Monthly profit and Loss'!H22</f>
        <v>5400</v>
      </c>
      <c r="H11" s="28">
        <f>'Monthly profit and Loss'!I22</f>
        <v>5400</v>
      </c>
      <c r="I11" s="28">
        <f>'Monthly profit and Loss'!J22</f>
        <v>6480</v>
      </c>
      <c r="J11" s="28">
        <f>'Monthly profit and Loss'!K22</f>
        <v>6480</v>
      </c>
      <c r="K11" s="28">
        <f>'Monthly profit and Loss'!L22</f>
        <v>6480</v>
      </c>
      <c r="L11" s="28">
        <f>'Monthly profit and Loss'!M22</f>
        <v>7559.9999999999991</v>
      </c>
      <c r="M11" s="28">
        <f>'Monthly profit and Loss'!N22</f>
        <v>7559.9999999999991</v>
      </c>
      <c r="N11" s="28">
        <f>'Monthly profit and Loss'!O22</f>
        <v>7559.9999999999991</v>
      </c>
      <c r="O11" s="28">
        <f>'Monthly profit and Loss'!P22</f>
        <v>12960</v>
      </c>
      <c r="P11" s="28">
        <f>'Monthly profit and Loss'!Q22</f>
        <v>12960</v>
      </c>
      <c r="Q11" s="28">
        <f>'Monthly profit and Loss'!R22</f>
        <v>12960</v>
      </c>
      <c r="R11" s="28">
        <f>'Monthly profit and Loss'!S22</f>
        <v>12960</v>
      </c>
      <c r="S11" s="28">
        <f>'Monthly profit and Loss'!T22</f>
        <v>12960</v>
      </c>
      <c r="T11" s="28">
        <f>'Monthly profit and Loss'!U22</f>
        <v>12960</v>
      </c>
      <c r="U11" s="28">
        <f>'Monthly profit and Loss'!V22</f>
        <v>16200</v>
      </c>
      <c r="V11" s="28">
        <f>'Monthly profit and Loss'!W22</f>
        <v>16200</v>
      </c>
      <c r="W11" s="28">
        <f>'Monthly profit and Loss'!X22</f>
        <v>16200</v>
      </c>
      <c r="X11" s="28">
        <f>'Monthly profit and Loss'!Y22</f>
        <v>16200</v>
      </c>
      <c r="Y11" s="28">
        <f>'Monthly profit and Loss'!Z22</f>
        <v>16200</v>
      </c>
      <c r="Z11" s="28">
        <f>'Monthly profit and Loss'!AA22</f>
        <v>16200</v>
      </c>
      <c r="AA11" s="28">
        <f>'Monthly profit and Loss'!AB22</f>
        <v>19440</v>
      </c>
      <c r="AB11" s="28">
        <f>'Monthly profit and Loss'!AC22</f>
        <v>19440</v>
      </c>
      <c r="AC11" s="28">
        <f>'Monthly profit and Loss'!AD22</f>
        <v>19440</v>
      </c>
      <c r="AD11" s="28">
        <f>'Monthly profit and Loss'!AE22</f>
        <v>19440</v>
      </c>
      <c r="AE11" s="28">
        <f>'Monthly profit and Loss'!AF22</f>
        <v>19440</v>
      </c>
      <c r="AF11" s="28">
        <f>'Monthly profit and Loss'!AG22</f>
        <v>19440</v>
      </c>
      <c r="AG11" s="28">
        <f>'Monthly profit and Loss'!AH22</f>
        <v>19440</v>
      </c>
      <c r="AH11" s="28">
        <f>'Monthly profit and Loss'!AI22</f>
        <v>19440</v>
      </c>
      <c r="AI11" s="28">
        <f>'Monthly profit and Loss'!AJ22</f>
        <v>19440</v>
      </c>
      <c r="AJ11" s="28">
        <f>'Monthly profit and Loss'!AK22</f>
        <v>19440</v>
      </c>
      <c r="AK11" s="28">
        <f>'Monthly profit and Loss'!AL22</f>
        <v>19440</v>
      </c>
      <c r="AL11" s="28">
        <f>'Monthly profit and Loss'!AM22</f>
        <v>19440</v>
      </c>
    </row>
    <row r="12" spans="1:41" ht="17">
      <c r="A12" s="6" t="s">
        <v>128</v>
      </c>
      <c r="C12" s="28">
        <f>'Monthly profit and Loss'!D32</f>
        <v>0</v>
      </c>
      <c r="D12" s="28">
        <f>'Monthly profit and Loss'!E32</f>
        <v>0</v>
      </c>
      <c r="E12" s="28">
        <f>'Monthly profit and Loss'!F32</f>
        <v>0</v>
      </c>
      <c r="F12" s="28">
        <f>'Monthly profit and Loss'!G32</f>
        <v>0</v>
      </c>
      <c r="G12" s="28">
        <f>'Monthly profit and Loss'!H32</f>
        <v>300</v>
      </c>
      <c r="H12" s="28">
        <f>'Monthly profit and Loss'!I32</f>
        <v>300</v>
      </c>
      <c r="I12" s="28">
        <f>'Monthly profit and Loss'!J32</f>
        <v>300</v>
      </c>
      <c r="J12" s="28">
        <f>'Monthly profit and Loss'!K32</f>
        <v>300</v>
      </c>
      <c r="K12" s="28">
        <f>'Monthly profit and Loss'!L32</f>
        <v>300</v>
      </c>
      <c r="L12" s="28">
        <f>'Monthly profit and Loss'!M32</f>
        <v>300</v>
      </c>
      <c r="M12" s="28">
        <f>'Monthly profit and Loss'!N32</f>
        <v>300</v>
      </c>
      <c r="N12" s="28">
        <f>'Monthly profit and Loss'!O32</f>
        <v>300</v>
      </c>
      <c r="O12" s="28">
        <f>'Monthly profit and Loss'!P32</f>
        <v>480</v>
      </c>
      <c r="P12" s="28">
        <f>'Monthly profit and Loss'!Q32</f>
        <v>480</v>
      </c>
      <c r="Q12" s="28">
        <f>'Monthly profit and Loss'!R32</f>
        <v>480</v>
      </c>
      <c r="R12" s="28">
        <f>'Monthly profit and Loss'!S32</f>
        <v>480</v>
      </c>
      <c r="S12" s="28">
        <f>'Monthly profit and Loss'!T32</f>
        <v>480</v>
      </c>
      <c r="T12" s="28">
        <f>'Monthly profit and Loss'!U32</f>
        <v>480</v>
      </c>
      <c r="U12" s="28">
        <f>'Monthly profit and Loss'!V32</f>
        <v>480</v>
      </c>
      <c r="V12" s="28">
        <f>'Monthly profit and Loss'!W32</f>
        <v>480</v>
      </c>
      <c r="W12" s="28">
        <f>'Monthly profit and Loss'!X32</f>
        <v>480</v>
      </c>
      <c r="X12" s="28">
        <f>'Monthly profit and Loss'!Y32</f>
        <v>480</v>
      </c>
      <c r="Y12" s="28">
        <f>'Monthly profit and Loss'!Z32</f>
        <v>480</v>
      </c>
      <c r="Z12" s="28">
        <f>'Monthly profit and Loss'!AA32</f>
        <v>480</v>
      </c>
      <c r="AA12" s="28">
        <f>'Monthly profit and Loss'!AB32</f>
        <v>600</v>
      </c>
      <c r="AB12" s="28">
        <f>'Monthly profit and Loss'!AC32</f>
        <v>600</v>
      </c>
      <c r="AC12" s="28">
        <f>'Monthly profit and Loss'!AD32</f>
        <v>600</v>
      </c>
      <c r="AD12" s="28">
        <f>'Monthly profit and Loss'!AE32</f>
        <v>600</v>
      </c>
      <c r="AE12" s="28">
        <f>'Monthly profit and Loss'!AF32</f>
        <v>600</v>
      </c>
      <c r="AF12" s="28">
        <f>'Monthly profit and Loss'!AG32</f>
        <v>600</v>
      </c>
      <c r="AG12" s="28">
        <f>'Monthly profit and Loss'!AH32</f>
        <v>600</v>
      </c>
      <c r="AH12" s="28">
        <f>'Monthly profit and Loss'!AI32</f>
        <v>600</v>
      </c>
      <c r="AI12" s="28">
        <f>'Monthly profit and Loss'!AJ32</f>
        <v>600</v>
      </c>
      <c r="AJ12" s="28">
        <f>'Monthly profit and Loss'!AK32</f>
        <v>600</v>
      </c>
      <c r="AK12" s="28">
        <f>'Monthly profit and Loss'!AL32</f>
        <v>600</v>
      </c>
      <c r="AL12" s="28">
        <f>'Monthly profit and Loss'!AM32</f>
        <v>600</v>
      </c>
    </row>
    <row r="13" spans="1:41" ht="17">
      <c r="A13" s="6" t="s">
        <v>129</v>
      </c>
      <c r="C13" s="28">
        <f>'Monthly profit and Loss'!D38</f>
        <v>150</v>
      </c>
      <c r="D13" s="28">
        <f>'Monthly profit and Loss'!E38</f>
        <v>150</v>
      </c>
      <c r="E13" s="28">
        <f>'Monthly profit and Loss'!F38</f>
        <v>150</v>
      </c>
      <c r="F13" s="28">
        <f>'Monthly profit and Loss'!G38</f>
        <v>150</v>
      </c>
      <c r="G13" s="28">
        <f>'Monthly profit and Loss'!H38</f>
        <v>150</v>
      </c>
      <c r="H13" s="28">
        <f>'Monthly profit and Loss'!I38</f>
        <v>150</v>
      </c>
      <c r="I13" s="28">
        <f>'Monthly profit and Loss'!J38</f>
        <v>150</v>
      </c>
      <c r="J13" s="28">
        <f>'Monthly profit and Loss'!K38</f>
        <v>150</v>
      </c>
      <c r="K13" s="28">
        <f>'Monthly profit and Loss'!L38</f>
        <v>150</v>
      </c>
      <c r="L13" s="28">
        <f>'Monthly profit and Loss'!M38</f>
        <v>150</v>
      </c>
      <c r="M13" s="28">
        <f>'Monthly profit and Loss'!N38</f>
        <v>150</v>
      </c>
      <c r="N13" s="28">
        <f>'Monthly profit and Loss'!O38</f>
        <v>150</v>
      </c>
      <c r="O13" s="28">
        <f>'Monthly profit and Loss'!P38</f>
        <v>210</v>
      </c>
      <c r="P13" s="28">
        <f>'Monthly profit and Loss'!Q38</f>
        <v>210</v>
      </c>
      <c r="Q13" s="28">
        <f>'Monthly profit and Loss'!R38</f>
        <v>210</v>
      </c>
      <c r="R13" s="28">
        <f>'Monthly profit and Loss'!S38</f>
        <v>210</v>
      </c>
      <c r="S13" s="28">
        <f>'Monthly profit and Loss'!T38</f>
        <v>210</v>
      </c>
      <c r="T13" s="28">
        <f>'Monthly profit and Loss'!U38</f>
        <v>210</v>
      </c>
      <c r="U13" s="28">
        <f>'Monthly profit and Loss'!V38</f>
        <v>210</v>
      </c>
      <c r="V13" s="28">
        <f>'Monthly profit and Loss'!W38</f>
        <v>210</v>
      </c>
      <c r="W13" s="28">
        <f>'Monthly profit and Loss'!X38</f>
        <v>210</v>
      </c>
      <c r="X13" s="28">
        <f>'Monthly profit and Loss'!Y38</f>
        <v>210</v>
      </c>
      <c r="Y13" s="28">
        <f>'Monthly profit and Loss'!Z38</f>
        <v>210</v>
      </c>
      <c r="Z13" s="28">
        <f>'Monthly profit and Loss'!AA38</f>
        <v>210</v>
      </c>
      <c r="AA13" s="28">
        <f>'Monthly profit and Loss'!AB38</f>
        <v>240</v>
      </c>
      <c r="AB13" s="28">
        <f>'Monthly profit and Loss'!AC38</f>
        <v>240</v>
      </c>
      <c r="AC13" s="28">
        <f>'Monthly profit and Loss'!AD38</f>
        <v>240</v>
      </c>
      <c r="AD13" s="28">
        <f>'Monthly profit and Loss'!AE38</f>
        <v>240</v>
      </c>
      <c r="AE13" s="28">
        <f>'Monthly profit and Loss'!AF38</f>
        <v>240</v>
      </c>
      <c r="AF13" s="28">
        <f>'Monthly profit and Loss'!AG38</f>
        <v>240</v>
      </c>
      <c r="AG13" s="28">
        <f>'Monthly profit and Loss'!AH38</f>
        <v>240</v>
      </c>
      <c r="AH13" s="28">
        <f>'Monthly profit and Loss'!AI38</f>
        <v>240</v>
      </c>
      <c r="AI13" s="28">
        <f>'Monthly profit and Loss'!AJ38</f>
        <v>240</v>
      </c>
      <c r="AJ13" s="28">
        <f>'Monthly profit and Loss'!AK38</f>
        <v>240</v>
      </c>
      <c r="AK13" s="28">
        <f>'Monthly profit and Loss'!AL38</f>
        <v>240</v>
      </c>
      <c r="AL13" s="28">
        <f>'Monthly profit and Loss'!AM38</f>
        <v>240</v>
      </c>
    </row>
    <row r="14" spans="1:41" ht="17">
      <c r="A14" s="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41" ht="17">
      <c r="A15" s="26" t="s">
        <v>125</v>
      </c>
      <c r="C15" s="33">
        <f>SUM(C6:C13)</f>
        <v>63470</v>
      </c>
      <c r="D15" s="33">
        <f t="shared" ref="D15:AL15" si="0">SUM(D6:D13)</f>
        <v>13470</v>
      </c>
      <c r="E15" s="33">
        <f t="shared" si="0"/>
        <v>13470</v>
      </c>
      <c r="F15" s="33">
        <f t="shared" si="0"/>
        <v>16800</v>
      </c>
      <c r="G15" s="33">
        <f t="shared" si="0"/>
        <v>17100</v>
      </c>
      <c r="H15" s="33">
        <f t="shared" si="0"/>
        <v>17100</v>
      </c>
      <c r="I15" s="33">
        <f t="shared" si="0"/>
        <v>20430</v>
      </c>
      <c r="J15" s="33">
        <f t="shared" si="0"/>
        <v>20430</v>
      </c>
      <c r="K15" s="33">
        <f t="shared" si="0"/>
        <v>20430</v>
      </c>
      <c r="L15" s="33">
        <f t="shared" si="0"/>
        <v>23759.999999999996</v>
      </c>
      <c r="M15" s="33">
        <f t="shared" si="0"/>
        <v>23759.999999999996</v>
      </c>
      <c r="N15" s="33">
        <f t="shared" si="0"/>
        <v>3759.9999999999973</v>
      </c>
      <c r="O15" s="33">
        <f t="shared" si="0"/>
        <v>40650</v>
      </c>
      <c r="P15" s="33">
        <f t="shared" si="0"/>
        <v>40650</v>
      </c>
      <c r="Q15" s="33">
        <f t="shared" si="0"/>
        <v>40650</v>
      </c>
      <c r="R15" s="33">
        <f t="shared" si="0"/>
        <v>40650</v>
      </c>
      <c r="S15" s="33">
        <f t="shared" si="0"/>
        <v>40650</v>
      </c>
      <c r="T15" s="33">
        <f t="shared" si="0"/>
        <v>40650</v>
      </c>
      <c r="U15" s="33">
        <f t="shared" si="0"/>
        <v>50640</v>
      </c>
      <c r="V15" s="33">
        <f t="shared" si="0"/>
        <v>50640</v>
      </c>
      <c r="W15" s="33">
        <f t="shared" si="0"/>
        <v>50640</v>
      </c>
      <c r="X15" s="33">
        <f t="shared" si="0"/>
        <v>50640</v>
      </c>
      <c r="Y15" s="33">
        <f t="shared" si="0"/>
        <v>50640</v>
      </c>
      <c r="Z15" s="33">
        <f t="shared" si="0"/>
        <v>50640</v>
      </c>
      <c r="AA15" s="33">
        <f t="shared" si="0"/>
        <v>60780</v>
      </c>
      <c r="AB15" s="33">
        <f t="shared" si="0"/>
        <v>60780</v>
      </c>
      <c r="AC15" s="33">
        <f t="shared" si="0"/>
        <v>60780</v>
      </c>
      <c r="AD15" s="33">
        <f t="shared" si="0"/>
        <v>60780</v>
      </c>
      <c r="AE15" s="33">
        <f t="shared" si="0"/>
        <v>60780</v>
      </c>
      <c r="AF15" s="33">
        <f t="shared" si="0"/>
        <v>60780</v>
      </c>
      <c r="AG15" s="33">
        <f t="shared" si="0"/>
        <v>60780</v>
      </c>
      <c r="AH15" s="33">
        <f t="shared" si="0"/>
        <v>60780</v>
      </c>
      <c r="AI15" s="33">
        <f t="shared" si="0"/>
        <v>60780</v>
      </c>
      <c r="AJ15" s="33">
        <f t="shared" si="0"/>
        <v>60780</v>
      </c>
      <c r="AK15" s="33">
        <f t="shared" si="0"/>
        <v>60780</v>
      </c>
      <c r="AL15" s="33">
        <f t="shared" si="0"/>
        <v>60780</v>
      </c>
    </row>
    <row r="16" spans="1:41" ht="17">
      <c r="A16" s="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ht="17">
      <c r="A17" s="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ht="17">
      <c r="A18" s="15" t="s">
        <v>124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ht="17">
      <c r="A19" s="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ht="17">
      <c r="A20" s="6" t="s">
        <v>126</v>
      </c>
      <c r="C20" s="30">
        <f>'Upfront business costs'!C24</f>
        <v>33500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</row>
    <row r="21" spans="1:38" ht="17">
      <c r="A21" s="6" t="s">
        <v>131</v>
      </c>
      <c r="C21" s="30">
        <f>'Monthly profit and Loss'!D71</f>
        <v>13731.875000000002</v>
      </c>
      <c r="D21" s="30">
        <f>'Monthly profit and Loss'!E71</f>
        <v>13731.875000000002</v>
      </c>
      <c r="E21" s="30">
        <f>'Monthly profit and Loss'!F71</f>
        <v>13731.875000000002</v>
      </c>
      <c r="F21" s="30">
        <f>'Monthly profit and Loss'!G71</f>
        <v>13731.875000000002</v>
      </c>
      <c r="G21" s="30">
        <f>'Monthly profit and Loss'!H71</f>
        <v>13731.875000000002</v>
      </c>
      <c r="H21" s="30">
        <f>'Monthly profit and Loss'!I71</f>
        <v>13731.875000000002</v>
      </c>
      <c r="I21" s="30">
        <f>'Monthly profit and Loss'!J71</f>
        <v>13731.875000000002</v>
      </c>
      <c r="J21" s="30">
        <f>'Monthly profit and Loss'!K71</f>
        <v>13731.875000000002</v>
      </c>
      <c r="K21" s="30">
        <f>'Monthly profit and Loss'!L71</f>
        <v>13731.875000000002</v>
      </c>
      <c r="L21" s="30">
        <f>'Monthly profit and Loss'!M71</f>
        <v>13731.875000000002</v>
      </c>
      <c r="M21" s="30">
        <f>'Monthly profit and Loss'!N71</f>
        <v>13731.875000000002</v>
      </c>
      <c r="N21" s="30">
        <f>'Monthly profit and Loss'!O71</f>
        <v>13731.875000000002</v>
      </c>
      <c r="O21" s="30">
        <f>'Monthly profit and Loss'!P71</f>
        <v>13898.541666666668</v>
      </c>
      <c r="P21" s="30">
        <f>'Monthly profit and Loss'!Q71</f>
        <v>13898.541666666668</v>
      </c>
      <c r="Q21" s="30">
        <f>'Monthly profit and Loss'!R71</f>
        <v>13898.541666666668</v>
      </c>
      <c r="R21" s="30">
        <f>'Monthly profit and Loss'!S71</f>
        <v>13898.541666666668</v>
      </c>
      <c r="S21" s="30">
        <f>'Monthly profit and Loss'!T71</f>
        <v>13898.541666666668</v>
      </c>
      <c r="T21" s="30">
        <f>'Monthly profit and Loss'!U71</f>
        <v>13898.541666666668</v>
      </c>
      <c r="U21" s="30">
        <f>'Monthly profit and Loss'!V71</f>
        <v>13898.541666666668</v>
      </c>
      <c r="V21" s="30">
        <f>'Monthly profit and Loss'!W71</f>
        <v>13898.541666666668</v>
      </c>
      <c r="W21" s="30">
        <f>'Monthly profit and Loss'!X71</f>
        <v>13898.541666666668</v>
      </c>
      <c r="X21" s="30">
        <f>'Monthly profit and Loss'!Y71</f>
        <v>13898.541666666668</v>
      </c>
      <c r="Y21" s="30">
        <f>'Monthly profit and Loss'!Z71</f>
        <v>13898.541666666668</v>
      </c>
      <c r="Z21" s="30">
        <f>'Monthly profit and Loss'!AA71</f>
        <v>13898.541666666668</v>
      </c>
      <c r="AA21" s="30">
        <f>'Monthly profit and Loss'!AB71</f>
        <v>13898.541666666668</v>
      </c>
      <c r="AB21" s="30">
        <f>'Monthly profit and Loss'!AC71</f>
        <v>13898.541666666668</v>
      </c>
      <c r="AC21" s="30">
        <f>'Monthly profit and Loss'!AD71</f>
        <v>13898.541666666668</v>
      </c>
      <c r="AD21" s="30">
        <f>'Monthly profit and Loss'!AE71</f>
        <v>13898.541666666668</v>
      </c>
      <c r="AE21" s="30">
        <f>'Monthly profit and Loss'!AF71</f>
        <v>13898.541666666668</v>
      </c>
      <c r="AF21" s="30">
        <f>'Monthly profit and Loss'!AG71</f>
        <v>13898.541666666668</v>
      </c>
      <c r="AG21" s="30">
        <f>'Monthly profit and Loss'!AH71</f>
        <v>13898.541666666668</v>
      </c>
      <c r="AH21" s="30">
        <f>'Monthly profit and Loss'!AI71</f>
        <v>13898.541666666668</v>
      </c>
      <c r="AI21" s="30">
        <f>'Monthly profit and Loss'!AJ71</f>
        <v>13898.541666666668</v>
      </c>
      <c r="AJ21" s="30">
        <f>'Monthly profit and Loss'!AK71</f>
        <v>13898.541666666668</v>
      </c>
      <c r="AK21" s="30">
        <f>'Monthly profit and Loss'!AL71</f>
        <v>13898.541666666668</v>
      </c>
      <c r="AL21" s="30">
        <f>'Monthly profit and Loss'!AM71</f>
        <v>13898.541666666668</v>
      </c>
    </row>
    <row r="22" spans="1:38" ht="17">
      <c r="A22" s="6" t="s">
        <v>132</v>
      </c>
      <c r="C22" s="30">
        <f>'Monthly profit and Loss'!D74</f>
        <v>-73.325000000000514</v>
      </c>
      <c r="D22" s="30">
        <f>'Monthly profit and Loss'!E74</f>
        <v>-73.325000000000514</v>
      </c>
      <c r="E22" s="30">
        <f>'Monthly profit and Loss'!F74</f>
        <v>-73.325000000000514</v>
      </c>
      <c r="F22" s="30">
        <f>'Monthly profit and Loss'!G74</f>
        <v>859.07499999999959</v>
      </c>
      <c r="G22" s="30">
        <f>'Monthly profit and Loss'!H74</f>
        <v>943.07499999999959</v>
      </c>
      <c r="H22" s="30">
        <f>'Monthly profit and Loss'!I74</f>
        <v>943.07499999999959</v>
      </c>
      <c r="I22" s="30">
        <f>'Monthly profit and Loss'!J74</f>
        <v>1875.4749999999997</v>
      </c>
      <c r="J22" s="30">
        <f>'Monthly profit and Loss'!K74</f>
        <v>1875.4749999999997</v>
      </c>
      <c r="K22" s="30">
        <f>'Monthly profit and Loss'!L74</f>
        <v>1875.4749999999997</v>
      </c>
      <c r="L22" s="30">
        <f>'Monthly profit and Loss'!M74</f>
        <v>2807.8749999999986</v>
      </c>
      <c r="M22" s="30">
        <f>'Monthly profit and Loss'!N74</f>
        <v>2807.8749999999986</v>
      </c>
      <c r="N22" s="30">
        <f>'Monthly profit and Loss'!O74</f>
        <v>2807.8749999999986</v>
      </c>
      <c r="O22" s="30">
        <f>'Monthly profit and Loss'!P74</f>
        <v>7490.4083333333338</v>
      </c>
      <c r="P22" s="30">
        <f>'Monthly profit and Loss'!Q74</f>
        <v>7490.4083333333338</v>
      </c>
      <c r="Q22" s="30">
        <f>'Monthly profit and Loss'!R74</f>
        <v>7490.4083333333338</v>
      </c>
      <c r="R22" s="30">
        <f>'Monthly profit and Loss'!S74</f>
        <v>7490.4083333333338</v>
      </c>
      <c r="S22" s="30">
        <f>'Monthly profit and Loss'!T74</f>
        <v>7490.4083333333338</v>
      </c>
      <c r="T22" s="30">
        <f>'Monthly profit and Loss'!U74</f>
        <v>7490.4083333333338</v>
      </c>
      <c r="U22" s="30">
        <f>'Monthly profit and Loss'!V74</f>
        <v>10287.608333333334</v>
      </c>
      <c r="V22" s="30">
        <f>'Monthly profit and Loss'!W74</f>
        <v>10287.608333333334</v>
      </c>
      <c r="W22" s="30">
        <f>'Monthly profit and Loss'!X74</f>
        <v>10287.608333333334</v>
      </c>
      <c r="X22" s="30">
        <f>'Monthly profit and Loss'!Y74</f>
        <v>10287.608333333334</v>
      </c>
      <c r="Y22" s="30">
        <f>'Monthly profit and Loss'!Z74</f>
        <v>10287.608333333334</v>
      </c>
      <c r="Z22" s="30">
        <f>'Monthly profit and Loss'!AA74</f>
        <v>10287.608333333334</v>
      </c>
      <c r="AA22" s="30">
        <f>'Monthly profit and Loss'!AB74</f>
        <v>13126.808333333332</v>
      </c>
      <c r="AB22" s="30">
        <f>'Monthly profit and Loss'!AC74</f>
        <v>13126.808333333332</v>
      </c>
      <c r="AC22" s="30">
        <f>'Monthly profit and Loss'!AD74</f>
        <v>13126.808333333332</v>
      </c>
      <c r="AD22" s="30">
        <f>'Monthly profit and Loss'!AE74</f>
        <v>13126.808333333332</v>
      </c>
      <c r="AE22" s="30">
        <f>'Monthly profit and Loss'!AF74</f>
        <v>13126.808333333332</v>
      </c>
      <c r="AF22" s="30">
        <f>'Monthly profit and Loss'!AG74</f>
        <v>13126.808333333332</v>
      </c>
      <c r="AG22" s="30">
        <f>'Monthly profit and Loss'!AH74</f>
        <v>13126.808333333332</v>
      </c>
      <c r="AH22" s="30">
        <f>'Monthly profit and Loss'!AI74</f>
        <v>13126.808333333332</v>
      </c>
      <c r="AI22" s="30">
        <f>'Monthly profit and Loss'!AJ74</f>
        <v>13126.808333333332</v>
      </c>
      <c r="AJ22" s="30">
        <f>'Monthly profit and Loss'!AK74</f>
        <v>13126.808333333332</v>
      </c>
      <c r="AK22" s="30">
        <f>'Monthly profit and Loss'!AL74</f>
        <v>13126.808333333332</v>
      </c>
      <c r="AL22" s="30">
        <f>'Monthly profit and Loss'!AM74</f>
        <v>13126.808333333332</v>
      </c>
    </row>
    <row r="23" spans="1:38" ht="17">
      <c r="A23" s="6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</row>
    <row r="24" spans="1:38" ht="17">
      <c r="A24" s="6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</row>
    <row r="25" spans="1:38" ht="17">
      <c r="A25" s="31" t="s">
        <v>133</v>
      </c>
      <c r="C25" s="32">
        <f>SUM(C20:C24)</f>
        <v>47158.55</v>
      </c>
      <c r="D25" s="32">
        <f t="shared" ref="D25:AL25" si="1">SUM(D20:D24)</f>
        <v>13658.550000000001</v>
      </c>
      <c r="E25" s="32">
        <f t="shared" si="1"/>
        <v>13658.550000000001</v>
      </c>
      <c r="F25" s="32">
        <f t="shared" si="1"/>
        <v>14590.95</v>
      </c>
      <c r="G25" s="32">
        <f t="shared" si="1"/>
        <v>14674.95</v>
      </c>
      <c r="H25" s="32">
        <f t="shared" si="1"/>
        <v>14674.95</v>
      </c>
      <c r="I25" s="32">
        <f t="shared" si="1"/>
        <v>15607.350000000002</v>
      </c>
      <c r="J25" s="32">
        <f t="shared" si="1"/>
        <v>15607.350000000002</v>
      </c>
      <c r="K25" s="32">
        <f t="shared" si="1"/>
        <v>15607.350000000002</v>
      </c>
      <c r="L25" s="32">
        <f t="shared" si="1"/>
        <v>16539.75</v>
      </c>
      <c r="M25" s="32">
        <f t="shared" si="1"/>
        <v>16539.75</v>
      </c>
      <c r="N25" s="32">
        <f t="shared" si="1"/>
        <v>16539.75</v>
      </c>
      <c r="O25" s="32">
        <f t="shared" si="1"/>
        <v>21388.95</v>
      </c>
      <c r="P25" s="32">
        <f t="shared" si="1"/>
        <v>21388.95</v>
      </c>
      <c r="Q25" s="32">
        <f t="shared" si="1"/>
        <v>21388.95</v>
      </c>
      <c r="R25" s="32">
        <f t="shared" si="1"/>
        <v>21388.95</v>
      </c>
      <c r="S25" s="32">
        <f t="shared" si="1"/>
        <v>21388.95</v>
      </c>
      <c r="T25" s="32">
        <f t="shared" si="1"/>
        <v>21388.95</v>
      </c>
      <c r="U25" s="32">
        <f t="shared" si="1"/>
        <v>24186.15</v>
      </c>
      <c r="V25" s="32">
        <f t="shared" si="1"/>
        <v>24186.15</v>
      </c>
      <c r="W25" s="32">
        <f t="shared" si="1"/>
        <v>24186.15</v>
      </c>
      <c r="X25" s="32">
        <f t="shared" si="1"/>
        <v>24186.15</v>
      </c>
      <c r="Y25" s="32">
        <f t="shared" si="1"/>
        <v>24186.15</v>
      </c>
      <c r="Z25" s="32">
        <f t="shared" si="1"/>
        <v>24186.15</v>
      </c>
      <c r="AA25" s="32">
        <f t="shared" si="1"/>
        <v>27025.35</v>
      </c>
      <c r="AB25" s="32">
        <f t="shared" si="1"/>
        <v>27025.35</v>
      </c>
      <c r="AC25" s="32">
        <f t="shared" si="1"/>
        <v>27025.35</v>
      </c>
      <c r="AD25" s="32">
        <f t="shared" si="1"/>
        <v>27025.35</v>
      </c>
      <c r="AE25" s="32">
        <f t="shared" si="1"/>
        <v>27025.35</v>
      </c>
      <c r="AF25" s="32">
        <f t="shared" si="1"/>
        <v>27025.35</v>
      </c>
      <c r="AG25" s="32">
        <f t="shared" si="1"/>
        <v>27025.35</v>
      </c>
      <c r="AH25" s="32">
        <f t="shared" si="1"/>
        <v>27025.35</v>
      </c>
      <c r="AI25" s="32">
        <f t="shared" si="1"/>
        <v>27025.35</v>
      </c>
      <c r="AJ25" s="32">
        <f t="shared" si="1"/>
        <v>27025.35</v>
      </c>
      <c r="AK25" s="32">
        <f t="shared" si="1"/>
        <v>27025.35</v>
      </c>
      <c r="AL25" s="32">
        <f t="shared" si="1"/>
        <v>27025.35</v>
      </c>
    </row>
    <row r="26" spans="1:38" ht="17">
      <c r="A26" s="6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38" ht="17">
      <c r="A27" s="6" t="s">
        <v>134</v>
      </c>
      <c r="C27" s="30">
        <f>SUM(C15-C25)</f>
        <v>16311.449999999997</v>
      </c>
      <c r="D27" s="30">
        <f t="shared" ref="D27:AL27" si="2">SUM(D15-D25)</f>
        <v>-188.55000000000109</v>
      </c>
      <c r="E27" s="30">
        <f t="shared" si="2"/>
        <v>-188.55000000000109</v>
      </c>
      <c r="F27" s="30">
        <f t="shared" si="2"/>
        <v>2209.0499999999993</v>
      </c>
      <c r="G27" s="30">
        <f t="shared" si="2"/>
        <v>2425.0499999999993</v>
      </c>
      <c r="H27" s="30">
        <f t="shared" si="2"/>
        <v>2425.0499999999993</v>
      </c>
      <c r="I27" s="30">
        <f t="shared" si="2"/>
        <v>4822.6499999999978</v>
      </c>
      <c r="J27" s="30">
        <f t="shared" si="2"/>
        <v>4822.6499999999978</v>
      </c>
      <c r="K27" s="30">
        <f t="shared" si="2"/>
        <v>4822.6499999999978</v>
      </c>
      <c r="L27" s="30">
        <f t="shared" si="2"/>
        <v>7220.2499999999964</v>
      </c>
      <c r="M27" s="30">
        <f t="shared" si="2"/>
        <v>7220.2499999999964</v>
      </c>
      <c r="N27" s="18">
        <f t="shared" si="2"/>
        <v>-12779.750000000004</v>
      </c>
      <c r="O27" s="30">
        <f t="shared" si="2"/>
        <v>19261.05</v>
      </c>
      <c r="P27" s="30">
        <f t="shared" si="2"/>
        <v>19261.05</v>
      </c>
      <c r="Q27" s="30">
        <f t="shared" si="2"/>
        <v>19261.05</v>
      </c>
      <c r="R27" s="30">
        <f t="shared" si="2"/>
        <v>19261.05</v>
      </c>
      <c r="S27" s="30">
        <f t="shared" si="2"/>
        <v>19261.05</v>
      </c>
      <c r="T27" s="30">
        <f t="shared" si="2"/>
        <v>19261.05</v>
      </c>
      <c r="U27" s="30">
        <f t="shared" si="2"/>
        <v>26453.85</v>
      </c>
      <c r="V27" s="30">
        <f t="shared" si="2"/>
        <v>26453.85</v>
      </c>
      <c r="W27" s="30">
        <f t="shared" si="2"/>
        <v>26453.85</v>
      </c>
      <c r="X27" s="30">
        <f t="shared" si="2"/>
        <v>26453.85</v>
      </c>
      <c r="Y27" s="30">
        <f t="shared" si="2"/>
        <v>26453.85</v>
      </c>
      <c r="Z27" s="30">
        <f t="shared" si="2"/>
        <v>26453.85</v>
      </c>
      <c r="AA27" s="30">
        <f t="shared" si="2"/>
        <v>33754.65</v>
      </c>
      <c r="AB27" s="30">
        <f t="shared" si="2"/>
        <v>33754.65</v>
      </c>
      <c r="AC27" s="30">
        <f t="shared" si="2"/>
        <v>33754.65</v>
      </c>
      <c r="AD27" s="30">
        <f t="shared" si="2"/>
        <v>33754.65</v>
      </c>
      <c r="AE27" s="30">
        <f t="shared" si="2"/>
        <v>33754.65</v>
      </c>
      <c r="AF27" s="30">
        <f t="shared" si="2"/>
        <v>33754.65</v>
      </c>
      <c r="AG27" s="30">
        <f t="shared" si="2"/>
        <v>33754.65</v>
      </c>
      <c r="AH27" s="30">
        <f t="shared" si="2"/>
        <v>33754.65</v>
      </c>
      <c r="AI27" s="30">
        <f t="shared" si="2"/>
        <v>33754.65</v>
      </c>
      <c r="AJ27" s="30">
        <f t="shared" si="2"/>
        <v>33754.65</v>
      </c>
      <c r="AK27" s="30">
        <f t="shared" si="2"/>
        <v>33754.65</v>
      </c>
      <c r="AL27" s="30">
        <f t="shared" si="2"/>
        <v>33754.65</v>
      </c>
    </row>
    <row r="28" spans="1:38" ht="17">
      <c r="A28" s="6" t="s">
        <v>135</v>
      </c>
      <c r="C28" s="30">
        <f>C27</f>
        <v>16311.449999999997</v>
      </c>
      <c r="D28" s="30">
        <f>D27+C28</f>
        <v>16122.899999999996</v>
      </c>
      <c r="E28" s="30">
        <f>E27+D28</f>
        <v>15934.349999999995</v>
      </c>
      <c r="F28" s="30">
        <f t="shared" ref="F28:AL28" si="3">F27+E28</f>
        <v>18143.399999999994</v>
      </c>
      <c r="G28" s="30">
        <f t="shared" si="3"/>
        <v>20568.449999999993</v>
      </c>
      <c r="H28" s="30">
        <f t="shared" si="3"/>
        <v>22993.499999999993</v>
      </c>
      <c r="I28" s="30">
        <f t="shared" si="3"/>
        <v>27816.149999999991</v>
      </c>
      <c r="J28" s="30">
        <f t="shared" si="3"/>
        <v>32638.799999999988</v>
      </c>
      <c r="K28" s="30">
        <f t="shared" si="3"/>
        <v>37461.449999999983</v>
      </c>
      <c r="L28" s="30">
        <f t="shared" si="3"/>
        <v>44681.699999999983</v>
      </c>
      <c r="M28" s="30">
        <f t="shared" si="3"/>
        <v>51901.949999999983</v>
      </c>
      <c r="N28" s="30">
        <f t="shared" si="3"/>
        <v>39122.199999999983</v>
      </c>
      <c r="O28" s="30">
        <f t="shared" si="3"/>
        <v>58383.249999999985</v>
      </c>
      <c r="P28" s="30">
        <f t="shared" si="3"/>
        <v>77644.299999999988</v>
      </c>
      <c r="Q28" s="30">
        <f t="shared" si="3"/>
        <v>96905.349999999991</v>
      </c>
      <c r="R28" s="30">
        <f t="shared" si="3"/>
        <v>116166.39999999999</v>
      </c>
      <c r="S28" s="30">
        <f t="shared" si="3"/>
        <v>135427.44999999998</v>
      </c>
      <c r="T28" s="30">
        <f t="shared" si="3"/>
        <v>154688.49999999997</v>
      </c>
      <c r="U28" s="30">
        <f t="shared" si="3"/>
        <v>181142.34999999998</v>
      </c>
      <c r="V28" s="30">
        <f t="shared" si="3"/>
        <v>207596.19999999998</v>
      </c>
      <c r="W28" s="30">
        <f t="shared" si="3"/>
        <v>234050.05</v>
      </c>
      <c r="X28" s="30">
        <f t="shared" si="3"/>
        <v>260503.9</v>
      </c>
      <c r="Y28" s="30">
        <f t="shared" si="3"/>
        <v>286957.75</v>
      </c>
      <c r="Z28" s="30">
        <f t="shared" si="3"/>
        <v>313411.59999999998</v>
      </c>
      <c r="AA28" s="30">
        <f t="shared" si="3"/>
        <v>347166.25</v>
      </c>
      <c r="AB28" s="30">
        <f t="shared" si="3"/>
        <v>380920.9</v>
      </c>
      <c r="AC28" s="30">
        <f t="shared" si="3"/>
        <v>414675.55000000005</v>
      </c>
      <c r="AD28" s="30">
        <f t="shared" si="3"/>
        <v>448430.20000000007</v>
      </c>
      <c r="AE28" s="30">
        <f t="shared" si="3"/>
        <v>482184.85000000009</v>
      </c>
      <c r="AF28" s="30">
        <f t="shared" si="3"/>
        <v>515939.50000000012</v>
      </c>
      <c r="AG28" s="30">
        <f t="shared" si="3"/>
        <v>549694.15000000014</v>
      </c>
      <c r="AH28" s="30">
        <f t="shared" si="3"/>
        <v>583448.80000000016</v>
      </c>
      <c r="AI28" s="30">
        <f t="shared" si="3"/>
        <v>617203.45000000019</v>
      </c>
      <c r="AJ28" s="30">
        <f t="shared" si="3"/>
        <v>650958.10000000021</v>
      </c>
      <c r="AK28" s="30">
        <f t="shared" si="3"/>
        <v>684712.75000000023</v>
      </c>
      <c r="AL28" s="30">
        <f t="shared" si="3"/>
        <v>718467.40000000026</v>
      </c>
    </row>
    <row r="29" spans="1:38" ht="17">
      <c r="A29" s="6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ht="17">
      <c r="A30" s="6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ht="17">
      <c r="A31" s="6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ht="17">
      <c r="A32" s="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8" ht="17">
      <c r="A33" s="6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8" ht="17">
      <c r="A34" s="6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 ht="17">
      <c r="A35" s="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ht="17">
      <c r="A36" s="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ht="17">
      <c r="A37" s="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1" sqref="I51"/>
    </sheetView>
  </sheetViews>
  <sheetFormatPr baseColWidth="10" defaultColWidth="8.83203125" defaultRowHeight="14" x14ac:dyDescent="0"/>
  <sheetData>
    <row r="1" spans="1:1" ht="21">
      <c r="A1" s="2" t="s">
        <v>104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3"/>
  <sheetViews>
    <sheetView workbookViewId="0">
      <selection activeCell="G24" sqref="G24"/>
    </sheetView>
  </sheetViews>
  <sheetFormatPr baseColWidth="10" defaultColWidth="8.83203125" defaultRowHeight="13" x14ac:dyDescent="0"/>
  <cols>
    <col min="1" max="1" width="15.33203125" style="1" customWidth="1"/>
    <col min="2" max="2" width="17.1640625" style="1" customWidth="1"/>
    <col min="3" max="3" width="19.6640625" style="1" customWidth="1"/>
    <col min="4" max="4" width="7.83203125" style="1" customWidth="1"/>
    <col min="5" max="5" width="15.83203125" style="1" customWidth="1"/>
    <col min="6" max="6" width="9.6640625" style="1" customWidth="1"/>
    <col min="7" max="7" width="8.83203125" style="1" customWidth="1"/>
    <col min="8" max="8" width="8.5" style="1" customWidth="1"/>
    <col min="9" max="9" width="17.1640625" style="1" customWidth="1"/>
    <col min="10" max="10" width="19.33203125" style="1" customWidth="1"/>
    <col min="11" max="16384" width="8.83203125" style="1"/>
  </cols>
  <sheetData>
    <row r="1" spans="1:31" ht="21">
      <c r="A1" s="2" t="s">
        <v>90</v>
      </c>
    </row>
    <row r="2" spans="1:31" ht="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7">
      <c r="A3" s="6"/>
      <c r="B3" s="6"/>
      <c r="C3" s="6"/>
      <c r="D3" s="6"/>
      <c r="E3" s="6"/>
      <c r="F3" s="6"/>
      <c r="G3" s="20"/>
      <c r="H3" s="2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17">
      <c r="A4" s="6"/>
      <c r="B4" s="6"/>
      <c r="C4" s="6"/>
      <c r="D4" s="6"/>
      <c r="E4" s="6"/>
      <c r="F4" s="6"/>
      <c r="G4" s="20"/>
      <c r="H4" s="2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7">
      <c r="A5" s="21">
        <v>0.05</v>
      </c>
      <c r="B5" s="12">
        <v>20</v>
      </c>
      <c r="C5" s="12">
        <v>10000</v>
      </c>
      <c r="D5" s="14">
        <v>0.1</v>
      </c>
      <c r="E5" s="12">
        <v>150</v>
      </c>
      <c r="F5" s="14">
        <v>0.1</v>
      </c>
      <c r="G5" s="14">
        <v>0.1</v>
      </c>
      <c r="H5" s="14">
        <v>0.05</v>
      </c>
      <c r="I5" s="12">
        <v>0</v>
      </c>
      <c r="J5" s="12">
        <v>0</v>
      </c>
      <c r="K5" s="22">
        <v>2E-3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7">
      <c r="A6" s="21">
        <v>7.4999999999999997E-2</v>
      </c>
      <c r="B6" s="12">
        <v>40</v>
      </c>
      <c r="C6" s="12">
        <v>15000</v>
      </c>
      <c r="D6" s="14">
        <v>0.15</v>
      </c>
      <c r="E6" s="12">
        <v>155</v>
      </c>
      <c r="F6" s="14">
        <v>0.2</v>
      </c>
      <c r="G6" s="14">
        <v>0.2</v>
      </c>
      <c r="H6" s="14">
        <v>0.1</v>
      </c>
      <c r="I6" s="12">
        <v>200</v>
      </c>
      <c r="J6" s="12">
        <v>1000</v>
      </c>
      <c r="K6" s="22">
        <v>4.0000000000000001E-3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7">
      <c r="A7" s="21">
        <v>0.1</v>
      </c>
      <c r="B7" s="12">
        <v>60</v>
      </c>
      <c r="C7" s="12">
        <v>20000</v>
      </c>
      <c r="D7" s="14">
        <v>0.2</v>
      </c>
      <c r="E7" s="12">
        <v>160</v>
      </c>
      <c r="F7" s="14">
        <v>0.3</v>
      </c>
      <c r="G7" s="14">
        <v>0.3</v>
      </c>
      <c r="H7" s="14">
        <v>0.15</v>
      </c>
      <c r="I7" s="12">
        <v>400</v>
      </c>
      <c r="J7" s="12">
        <v>1500</v>
      </c>
      <c r="K7" s="22">
        <v>6.0000000000000001E-3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7">
      <c r="A8" s="21">
        <v>0.125</v>
      </c>
      <c r="B8" s="12">
        <v>80</v>
      </c>
      <c r="C8" s="12">
        <v>25000</v>
      </c>
      <c r="D8" s="14">
        <v>0.25</v>
      </c>
      <c r="E8" s="12">
        <v>165</v>
      </c>
      <c r="F8" s="14">
        <v>0.4</v>
      </c>
      <c r="G8" s="14">
        <v>0.4</v>
      </c>
      <c r="H8" s="14">
        <v>0.2</v>
      </c>
      <c r="I8" s="12">
        <v>600</v>
      </c>
      <c r="J8" s="12">
        <v>2000</v>
      </c>
      <c r="K8" s="22">
        <v>8.0000000000000002E-3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7">
      <c r="A9" s="21">
        <v>0.15</v>
      </c>
      <c r="B9" s="12">
        <v>100</v>
      </c>
      <c r="C9" s="12">
        <v>30000</v>
      </c>
      <c r="D9" s="14">
        <v>0.3</v>
      </c>
      <c r="E9" s="12">
        <v>170</v>
      </c>
      <c r="F9" s="14">
        <v>0.5</v>
      </c>
      <c r="G9" s="14">
        <v>0.5</v>
      </c>
      <c r="H9" s="14">
        <v>0.25</v>
      </c>
      <c r="I9" s="12">
        <v>800</v>
      </c>
      <c r="J9" s="12">
        <v>2500</v>
      </c>
      <c r="K9" s="22">
        <v>0.01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7">
      <c r="A10" s="21">
        <v>0.17499999999999999</v>
      </c>
      <c r="B10" s="12">
        <v>120</v>
      </c>
      <c r="C10" s="12">
        <v>35000</v>
      </c>
      <c r="D10" s="14">
        <v>0.35</v>
      </c>
      <c r="E10" s="12">
        <v>175</v>
      </c>
      <c r="F10" s="14">
        <v>0.6</v>
      </c>
      <c r="G10" s="14">
        <v>0.6</v>
      </c>
      <c r="H10" s="14">
        <v>0.3</v>
      </c>
      <c r="I10" s="12">
        <v>1000</v>
      </c>
      <c r="J10" s="12">
        <v>3000</v>
      </c>
      <c r="K10" s="22">
        <v>1.2E-2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7">
      <c r="A11" s="21">
        <v>0.2</v>
      </c>
      <c r="B11" s="12">
        <v>140</v>
      </c>
      <c r="C11" s="12">
        <v>40000</v>
      </c>
      <c r="D11" s="14">
        <v>0.4</v>
      </c>
      <c r="E11" s="12">
        <v>180</v>
      </c>
      <c r="F11" s="14">
        <v>0.7</v>
      </c>
      <c r="G11" s="14">
        <v>0.7</v>
      </c>
      <c r="H11" s="14">
        <v>0.35</v>
      </c>
      <c r="I11" s="12">
        <v>1200</v>
      </c>
      <c r="J11" s="12">
        <v>3500</v>
      </c>
      <c r="K11" s="22">
        <v>1.4E-2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7">
      <c r="A12" s="21">
        <v>0.22500000000000001</v>
      </c>
      <c r="B12" s="12">
        <v>160</v>
      </c>
      <c r="C12" s="12">
        <v>45000</v>
      </c>
      <c r="D12" s="14">
        <v>0.45</v>
      </c>
      <c r="E12" s="12">
        <v>185</v>
      </c>
      <c r="F12" s="14">
        <v>0.8</v>
      </c>
      <c r="G12" s="14">
        <v>0.8</v>
      </c>
      <c r="H12" s="14">
        <v>0.4</v>
      </c>
      <c r="I12" s="12">
        <v>1400</v>
      </c>
      <c r="J12" s="12">
        <v>4000</v>
      </c>
      <c r="K12" s="22">
        <v>1.6E-2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7">
      <c r="A13" s="21">
        <v>0.25</v>
      </c>
      <c r="B13" s="12">
        <v>180</v>
      </c>
      <c r="C13" s="12">
        <v>50000</v>
      </c>
      <c r="D13" s="14">
        <v>0.5</v>
      </c>
      <c r="E13" s="12">
        <v>190</v>
      </c>
      <c r="F13" s="14">
        <v>0.9</v>
      </c>
      <c r="G13" s="14">
        <v>0.9</v>
      </c>
      <c r="H13" s="14">
        <v>0.45</v>
      </c>
      <c r="I13" s="12">
        <v>1600</v>
      </c>
      <c r="J13" s="12">
        <v>4500</v>
      </c>
      <c r="K13" s="22">
        <v>1.7999999999999999E-2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7">
      <c r="A14" s="21">
        <v>0.27500000000000002</v>
      </c>
      <c r="B14" s="12">
        <v>200</v>
      </c>
      <c r="C14" s="12">
        <v>55000</v>
      </c>
      <c r="D14" s="14">
        <v>0.55000000000000004</v>
      </c>
      <c r="E14" s="12">
        <v>195</v>
      </c>
      <c r="F14" s="14">
        <v>1</v>
      </c>
      <c r="G14" s="14">
        <v>1</v>
      </c>
      <c r="H14" s="14">
        <v>0.5</v>
      </c>
      <c r="I14" s="12">
        <v>1800</v>
      </c>
      <c r="J14" s="12">
        <v>5000</v>
      </c>
      <c r="K14" s="22">
        <v>0.02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7">
      <c r="A15" s="21">
        <v>0.3</v>
      </c>
      <c r="B15" s="12">
        <v>220</v>
      </c>
      <c r="C15" s="12">
        <v>60000</v>
      </c>
      <c r="D15" s="14">
        <v>0.6</v>
      </c>
      <c r="E15" s="12">
        <v>200</v>
      </c>
      <c r="F15" s="14">
        <v>1.1000000000000001</v>
      </c>
      <c r="G15" s="14">
        <v>1.1000000000000001</v>
      </c>
      <c r="H15" s="14">
        <v>0.55000000000000004</v>
      </c>
      <c r="I15" s="12">
        <v>2000</v>
      </c>
      <c r="J15" s="12">
        <v>5500</v>
      </c>
      <c r="K15" s="22">
        <v>2.1999999999999999E-2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7">
      <c r="A16" s="21">
        <v>0.32500000000000001</v>
      </c>
      <c r="B16" s="12">
        <v>240</v>
      </c>
      <c r="C16" s="12">
        <v>65000</v>
      </c>
      <c r="D16" s="14">
        <v>0.65</v>
      </c>
      <c r="E16" s="12">
        <v>205</v>
      </c>
      <c r="F16" s="14">
        <v>1.2</v>
      </c>
      <c r="G16" s="14">
        <v>1.2</v>
      </c>
      <c r="H16" s="14">
        <v>0.6</v>
      </c>
      <c r="I16" s="12">
        <v>2200</v>
      </c>
      <c r="J16" s="12">
        <v>6000</v>
      </c>
      <c r="K16" s="22">
        <v>2.4E-2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7">
      <c r="A17" s="21">
        <v>0.35</v>
      </c>
      <c r="B17" s="12">
        <v>260</v>
      </c>
      <c r="C17" s="12">
        <v>70000</v>
      </c>
      <c r="D17" s="14">
        <v>0.7</v>
      </c>
      <c r="E17" s="12">
        <v>210</v>
      </c>
      <c r="F17" s="14">
        <v>1.3</v>
      </c>
      <c r="G17" s="14">
        <v>1.3</v>
      </c>
      <c r="H17" s="14">
        <v>0.65</v>
      </c>
      <c r="I17" s="12">
        <v>2400</v>
      </c>
      <c r="J17" s="12">
        <v>6500</v>
      </c>
      <c r="K17" s="22">
        <v>2.5999999999999999E-2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7">
      <c r="A18" s="21">
        <v>0.375</v>
      </c>
      <c r="B18" s="12">
        <v>280</v>
      </c>
      <c r="C18" s="12">
        <v>75000</v>
      </c>
      <c r="D18" s="14">
        <v>0.75</v>
      </c>
      <c r="E18" s="12">
        <v>215</v>
      </c>
      <c r="F18" s="14">
        <v>1.4</v>
      </c>
      <c r="G18" s="14">
        <v>1.4</v>
      </c>
      <c r="H18" s="14">
        <v>0.7</v>
      </c>
      <c r="I18" s="12">
        <v>2600</v>
      </c>
      <c r="J18" s="12">
        <v>7000</v>
      </c>
      <c r="K18" s="22">
        <v>2.8000000000000001E-2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7">
      <c r="A19" s="21">
        <v>0.4</v>
      </c>
      <c r="B19" s="12">
        <v>300</v>
      </c>
      <c r="C19" s="12">
        <v>80000</v>
      </c>
      <c r="D19" s="14">
        <v>0.8</v>
      </c>
      <c r="E19" s="12">
        <v>220</v>
      </c>
      <c r="F19" s="14">
        <v>1.5</v>
      </c>
      <c r="G19" s="14">
        <v>1.5</v>
      </c>
      <c r="H19" s="14">
        <v>0.75</v>
      </c>
      <c r="I19" s="12">
        <v>2800</v>
      </c>
      <c r="J19" s="12">
        <v>7500</v>
      </c>
      <c r="K19" s="22">
        <v>0.03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7">
      <c r="A20" s="21">
        <v>0.42499999999999999</v>
      </c>
      <c r="B20" s="12">
        <v>320</v>
      </c>
      <c r="C20" s="6"/>
      <c r="D20" s="6"/>
      <c r="E20" s="12">
        <v>225</v>
      </c>
      <c r="F20" s="14">
        <v>1.6</v>
      </c>
      <c r="G20" s="14">
        <v>1.6</v>
      </c>
      <c r="H20" s="14">
        <v>0.8</v>
      </c>
      <c r="I20" s="12">
        <v>3000</v>
      </c>
      <c r="J20" s="12">
        <v>8000</v>
      </c>
      <c r="K20" s="22">
        <v>3.2000000000000001E-2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7">
      <c r="A21" s="21">
        <v>0.45</v>
      </c>
      <c r="B21" s="12">
        <v>340</v>
      </c>
      <c r="C21" s="6"/>
      <c r="D21" s="6"/>
      <c r="E21" s="6"/>
      <c r="F21" s="14">
        <v>1.7</v>
      </c>
      <c r="G21" s="14">
        <v>1.7</v>
      </c>
      <c r="H21" s="14">
        <v>0.85</v>
      </c>
      <c r="I21" s="12">
        <v>3200</v>
      </c>
      <c r="J21" s="12">
        <v>8500</v>
      </c>
      <c r="K21" s="22">
        <v>3.4000000000000002E-2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7">
      <c r="A22" s="21">
        <v>0.47499999999999998</v>
      </c>
      <c r="B22" s="12">
        <v>360</v>
      </c>
      <c r="C22" s="6"/>
      <c r="D22" s="6"/>
      <c r="E22" s="6"/>
      <c r="F22" s="6"/>
      <c r="G22" s="6"/>
      <c r="H22" s="14">
        <v>0.9</v>
      </c>
      <c r="I22" s="12">
        <v>3400</v>
      </c>
      <c r="J22" s="12">
        <v>9000</v>
      </c>
      <c r="K22" s="22">
        <v>3.5999999999999997E-2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7">
      <c r="A23" s="21">
        <v>0.5</v>
      </c>
      <c r="B23" s="12">
        <v>380</v>
      </c>
      <c r="C23" s="6"/>
      <c r="D23" s="6"/>
      <c r="E23" s="6"/>
      <c r="F23" s="6"/>
      <c r="G23" s="6"/>
      <c r="H23" s="14">
        <v>0.95</v>
      </c>
      <c r="I23" s="12">
        <v>3600</v>
      </c>
      <c r="J23" s="12">
        <v>9500</v>
      </c>
      <c r="K23" s="22">
        <v>3.7999999999999999E-2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7">
      <c r="A24" s="21">
        <v>0.52500000000000002</v>
      </c>
      <c r="B24" s="12">
        <v>400</v>
      </c>
      <c r="C24" s="6"/>
      <c r="D24" s="6"/>
      <c r="E24" s="6"/>
      <c r="F24" s="6"/>
      <c r="G24" s="6"/>
      <c r="H24" s="14">
        <v>1</v>
      </c>
      <c r="I24" s="12">
        <v>3800</v>
      </c>
      <c r="J24" s="6"/>
      <c r="K24" s="22">
        <v>0.04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7">
      <c r="A25" s="21">
        <v>0.55000000000000004</v>
      </c>
      <c r="B25" s="12">
        <v>420</v>
      </c>
      <c r="C25" s="6"/>
      <c r="D25" s="6"/>
      <c r="E25" s="6"/>
      <c r="F25" s="6"/>
      <c r="G25" s="6"/>
      <c r="H25" s="6"/>
      <c r="I25" s="12">
        <v>4000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7">
      <c r="A26" s="21">
        <v>0.57499999999999996</v>
      </c>
      <c r="B26" s="12">
        <v>440</v>
      </c>
      <c r="C26" s="6"/>
      <c r="D26" s="6"/>
      <c r="E26" s="6"/>
      <c r="F26" s="6"/>
      <c r="G26" s="6"/>
      <c r="H26" s="6"/>
      <c r="I26" s="12">
        <v>4200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7">
      <c r="A27" s="21">
        <v>0.6</v>
      </c>
      <c r="B27" s="12">
        <v>460</v>
      </c>
      <c r="C27" s="6"/>
      <c r="D27" s="6"/>
      <c r="E27" s="6"/>
      <c r="F27" s="6"/>
      <c r="G27" s="6"/>
      <c r="H27" s="6"/>
      <c r="I27" s="12">
        <v>4400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7">
      <c r="A28" s="21">
        <v>0.625</v>
      </c>
      <c r="B28" s="12">
        <v>480</v>
      </c>
      <c r="C28" s="6"/>
      <c r="D28" s="6"/>
      <c r="E28" s="6"/>
      <c r="F28" s="6"/>
      <c r="G28" s="6"/>
      <c r="H28" s="6"/>
      <c r="I28" s="12">
        <v>4600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7">
      <c r="A29" s="21">
        <v>0.65</v>
      </c>
      <c r="B29" s="12">
        <v>500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7">
      <c r="A30" s="21">
        <v>0.67500000000000004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7">
      <c r="A31" s="21">
        <v>0.7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7">
      <c r="A32" s="21">
        <v>0.72499999999999998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7">
      <c r="A33" s="21">
        <v>0.75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7">
      <c r="A34" s="21">
        <v>0.77500000000000002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7">
      <c r="A35" s="21">
        <v>0.8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7">
      <c r="A36" s="21">
        <v>0.82499999999999996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7">
      <c r="A37" s="21">
        <v>0.85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7">
      <c r="A38" s="21">
        <v>0.875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7">
      <c r="A39" s="21">
        <v>0.9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7">
      <c r="A40" s="21">
        <v>0.92500000000000004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7">
      <c r="A41" s="21">
        <v>0.95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7">
      <c r="A42" s="21">
        <v>0.97499999999999998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7">
      <c r="A43" s="21">
        <v>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ht="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ht="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ht="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ht="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ht="1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ht="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ht="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ht="1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7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7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ht="17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1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ht="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ht="1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ht="1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ht="1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ht="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ht="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ht="1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ht="1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1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ht="1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ht="1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ht="17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ht="1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ht="17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ht="1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ht="1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ht="17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1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ht="17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17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7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7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7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7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ht="17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ht="17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7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7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ht="17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ht="17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7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7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ht="1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ht="1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ht="1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ht="1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ht="1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ht="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ht="1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ht="1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ht="1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ht="1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ht="1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ht="1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ht="1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ht="1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ht="1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ht="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ht="1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ht="1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ht="1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ht="1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ht="1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ht="1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ht="1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ht="1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ht="1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ht="1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ht="1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ht="1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ht="1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ht="1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ht="1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ht="1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ht="1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ht="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ht="1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ht="1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ht="1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ht="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ht="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ht="1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ht="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ht="1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ht="1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ht="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ht="1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ht="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ht="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ht="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ht="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ht="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ht="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ht="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ht="1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ht="1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ht="1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ht="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ht="1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ht="1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ht="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ht="1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Upfront business costs</vt:lpstr>
      <vt:lpstr>Monthly profit and Loss</vt:lpstr>
      <vt:lpstr>Monthly Cashflow projection</vt:lpstr>
      <vt:lpstr>Monthly Profit summary</vt:lpstr>
      <vt:lpstr>Variables for drop down calcs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Christie, Olivia</dc:creator>
  <cp:lastModifiedBy>Clare Christie</cp:lastModifiedBy>
  <dcterms:created xsi:type="dcterms:W3CDTF">2017-04-17T02:10:04Z</dcterms:created>
  <dcterms:modified xsi:type="dcterms:W3CDTF">2017-11-05T12:20:20Z</dcterms:modified>
</cp:coreProperties>
</file>